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7" activeTab="0"/>
  </bookViews>
  <sheets>
    <sheet name="AUSWERTUNG" sheetId="1" r:id="rId1"/>
    <sheet name="Material u Lohnkosten" sheetId="2" r:id="rId2"/>
    <sheet name="Personal" sheetId="3" r:id="rId3"/>
    <sheet name="Sach" sheetId="4" r:id="rId4"/>
    <sheet name="Kalkulatorisch" sheetId="5" r:id="rId5"/>
    <sheet name="Sonderk" sheetId="6" r:id="rId6"/>
    <sheet name="Betr_Leistung" sheetId="7" r:id="rId7"/>
  </sheets>
  <definedNames>
    <definedName name="AUSLÖSUNG">'Material u Lohnkosten'!$C$23</definedName>
    <definedName name="BETR.LEIST">'Betr_Leistung'!$C$10</definedName>
    <definedName name="BRUTTOLOHN">'Material u Lohnkosten'!$C$30</definedName>
    <definedName name="FEIERTAGE">'Material u Lohnkosten'!$C$19</definedName>
    <definedName name="G_KOSTEN">'Kalkulatorisch'!$D$18</definedName>
    <definedName name="GEHILFEN">'Material u Lohnkosten'!$D$25</definedName>
    <definedName name="GEHILFENWEG">'Material u Lohnkosten'!$C$25</definedName>
    <definedName name="KALKKOSTEN">'Kalkulatorisch'!$D$12</definedName>
    <definedName name="LEHRLINGTEIL">'Material u Lohnkosten'!$D$27</definedName>
    <definedName name="LEHRLINGVOLL">'Material u Lohnkosten'!$C$14</definedName>
    <definedName name="LFZ">'Material u Lohnkosten'!$C$21</definedName>
    <definedName name="PERSKOSTEN">'Personal'!$C$16</definedName>
    <definedName name="PERSLOHN">'Material u Lohnkosten'!$C$16</definedName>
    <definedName name="SACHKOSTEN">'Sach'!$C$20</definedName>
    <definedName name="SONDERKOSTEN">'Sonderk'!$C$8</definedName>
    <definedName name="URL.ERSTATTET">'Material u Lohnkosten'!$F$18</definedName>
    <definedName name="URL.GELD">'Material u Lohnkosten'!$C$18</definedName>
    <definedName name="URL.GEZAHLT">'Material u Lohnkosten'!$D$18</definedName>
    <definedName name="VERGÜTUNG">'Material u Lohnkosten'!$G$27</definedName>
    <definedName name="VWL">'Material u Lohnkosten'!$C$20</definedName>
    <definedName name="WERKSTOFF">'Material u Lohnkosten'!$C$10</definedName>
    <definedName name="GEHALTTECH">'Material u Lohnkosten'!$C$15</definedName>
    <definedName name="FreiwLeist">'Material u Lohnkosten'!$C$22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<sst xmlns="http://schemas.openxmlformats.org/spreadsheetml/2006/main" count="144" uniqueCount="131">
  <si>
    <t>Kosten und Ergebnis</t>
  </si>
  <si>
    <t>Euro</t>
  </si>
  <si>
    <t>Prozent</t>
  </si>
  <si>
    <t>Direkt verrechenbare Werkstoffkosten</t>
  </si>
  <si>
    <t>Direkt verrechenbare Lohnkosten</t>
  </si>
  <si>
    <t>Geimeinkosten</t>
  </si>
  <si>
    <t>Sonderkosten</t>
  </si>
  <si>
    <t>Gesamtkosten</t>
  </si>
  <si>
    <t>Betriebsergebnis</t>
  </si>
  <si>
    <t>Betriebsleistung</t>
  </si>
  <si>
    <t>Kalkulationsgrundlagen</t>
  </si>
  <si>
    <t>Gemeinkostenzuschlag:</t>
  </si>
  <si>
    <t>%</t>
  </si>
  <si>
    <t>darauf 100% für Arbeiterlohn:</t>
  </si>
  <si>
    <t>Selbstkosten</t>
  </si>
  <si>
    <t>Wagniss und Gewinn dazu</t>
  </si>
  <si>
    <t>Geben Sie am Anfang Ihren geplanten Gewinn ein</t>
  </si>
  <si>
    <t>Zur weiteren Berechnung durch 100 teilen</t>
  </si>
  <si>
    <t>Lohnmalnehmer ist:</t>
  </si>
  <si>
    <t>Stundenverrechnungsatz:</t>
  </si>
  <si>
    <t>Durchscnhnitts Stundenlohn eines Gesellen</t>
  </si>
  <si>
    <t>€</t>
  </si>
  <si>
    <t>Geben Sie hier Ihren Durchschnittslohn ein</t>
  </si>
  <si>
    <t>Kundenverrechnungssatz:</t>
  </si>
  <si>
    <t>Preis pro Minute:</t>
  </si>
  <si>
    <t>Kostenermittlung Materialkosten und Produktive Lohnkosten</t>
  </si>
  <si>
    <t>Erklärung/Hilfe</t>
  </si>
  <si>
    <t>Bitte füllen Sie die hellen Felder aus, alle anderen werden</t>
  </si>
  <si>
    <t>Zeitraum</t>
  </si>
  <si>
    <t>automatisch berechnet.</t>
  </si>
  <si>
    <t>Materialkosten</t>
  </si>
  <si>
    <t xml:space="preserve">Bestand am 1.1. </t>
  </si>
  <si>
    <t>Geben Sie hier den Inventurbestand vom Vorjahr ein.</t>
  </si>
  <si>
    <t>Werkstoffzugänge</t>
  </si>
  <si>
    <t>Ihr Materialeinkäufe des Jahres lt. Rechnung</t>
  </si>
  <si>
    <t>Bestand am 31.12</t>
  </si>
  <si>
    <t>Geben Sie hier den Inventurbestand vom akt. Jahr ein.</t>
  </si>
  <si>
    <t>Lieferskonti</t>
  </si>
  <si>
    <t>Nutzen Sie die Skonti Ihrer Händler, sehr gut!</t>
  </si>
  <si>
    <t>Werkstoffkosten</t>
  </si>
  <si>
    <t>Hier steht Ihr Tatsächlicher Materialverbrauch</t>
  </si>
  <si>
    <t>Produktive Lohnkosten</t>
  </si>
  <si>
    <t>Bruttolöhne</t>
  </si>
  <si>
    <t>Ausbildungsvergütung 100%</t>
  </si>
  <si>
    <t>Gehälter für Techn. Angestellte</t>
  </si>
  <si>
    <t>Bruttolöhne für Lagerarbeiter, Karftfahrer und Hilfskräfte</t>
  </si>
  <si>
    <t>Tatsächliches Urlaubsgeld</t>
  </si>
  <si>
    <t>Urlaubskasse eingezahlt</t>
  </si>
  <si>
    <t>Urlaubskasse erstattet</t>
  </si>
  <si>
    <t>tatsächliche bezahltes Urlaubsendgeld</t>
  </si>
  <si>
    <t>Feiertagsentlohnung und tariflicher Arbeitsausfall</t>
  </si>
  <si>
    <t>Vermögenswirksame Leistungen AG</t>
  </si>
  <si>
    <t>Lohnfortzahlung im Krankheitsfall</t>
  </si>
  <si>
    <t>Gratifikationen uns sonst. freiwillige Leistungen</t>
  </si>
  <si>
    <t>Auslösungen, Fahrgelder und sonstige Personalnebenkosten</t>
  </si>
  <si>
    <t>Zwischensumme</t>
  </si>
  <si>
    <t>Abschlag  für Gehilfenlöhne hier eintragen:</t>
  </si>
  <si>
    <t>Wieviel % werden abgezogen?</t>
  </si>
  <si>
    <t>Abschlag für Gehilfenlöhne 3-6%</t>
  </si>
  <si>
    <t>Direkt verrechenbare Gehilfenlöhne</t>
  </si>
  <si>
    <t>Produktiver Teil der Ausb.-Vergütung:</t>
  </si>
  <si>
    <t>Ausbildungsvergütung</t>
  </si>
  <si>
    <t>Ausbildungsvergütung Produktiv</t>
  </si>
  <si>
    <t>direkt verrechenbarer Meisterlohn</t>
  </si>
  <si>
    <t>Produktivlohn von tech. Angestellten.</t>
  </si>
  <si>
    <t>Direkt verrechenbare Löhne</t>
  </si>
  <si>
    <t>Personalkosten</t>
  </si>
  <si>
    <t>Nicht direkt verrech. Gehilfenlöhne</t>
  </si>
  <si>
    <t>Nicht dir. verrech. Löhne von Karftfahrer usw.</t>
  </si>
  <si>
    <t>Kranken, Renten, ALU Versicherung</t>
  </si>
  <si>
    <t>Soll</t>
  </si>
  <si>
    <t>Haben</t>
  </si>
  <si>
    <t>Umlage zur Ausgleichkasse</t>
  </si>
  <si>
    <t>Beiträge zur Berufsgenossenschaft</t>
  </si>
  <si>
    <t>Beiträge zur Urlaubskasse</t>
  </si>
  <si>
    <t>Feiertagsentlohnung</t>
  </si>
  <si>
    <t>Vermögenswirksame Leistungen</t>
  </si>
  <si>
    <t>Lohnfortzahlung bei Krankheit</t>
  </si>
  <si>
    <t>Freiwillige Sozialleistungen</t>
  </si>
  <si>
    <t>Personalnebenkosten</t>
  </si>
  <si>
    <t>Summe der Personalkosten</t>
  </si>
  <si>
    <t>Sachgemeinkosten</t>
  </si>
  <si>
    <t>Werkzeuge und Kleingeräte</t>
  </si>
  <si>
    <t>Hilfs- und Betriebsstoffe</t>
  </si>
  <si>
    <t>Strom, Wasser, Gas</t>
  </si>
  <si>
    <t>Betriebliche Steuern</t>
  </si>
  <si>
    <t>Gebühren, Abgaben, Umlagen</t>
  </si>
  <si>
    <t>Beitrage zu Berufsorganistionen.</t>
  </si>
  <si>
    <t>Versicherungen (kein KFZ)</t>
  </si>
  <si>
    <t>Miete (außer Garagenmiete)</t>
  </si>
  <si>
    <t>Sonstige Raumkosten (reinigung)</t>
  </si>
  <si>
    <t>Fremdreperaturen, Instandhaltung</t>
  </si>
  <si>
    <t>Postkosten</t>
  </si>
  <si>
    <t>Büromaterial, Fachbücher, -zeitschriften</t>
  </si>
  <si>
    <t>Werbungs- und Representationskosten</t>
  </si>
  <si>
    <t>Reisekosten</t>
  </si>
  <si>
    <t>Steuer- und Rechtsberatung</t>
  </si>
  <si>
    <t>KFZ-Unterhalt (Vers. Steuer, Garagenmiete)</t>
  </si>
  <si>
    <t>KFZ-Unterhalt (Benzin, Öl usw)</t>
  </si>
  <si>
    <t>Sonstige gemeinkosten</t>
  </si>
  <si>
    <t>Summe der Sachkosten</t>
  </si>
  <si>
    <t>Kalkulatorische Gemeinkosten</t>
  </si>
  <si>
    <t>Unternehmerlohn</t>
  </si>
  <si>
    <t>Mithilf von Fam. Angehörigen</t>
  </si>
  <si>
    <t>Kalk. Eigenmiete</t>
  </si>
  <si>
    <t>Betriebsräume</t>
  </si>
  <si>
    <t>Garage</t>
  </si>
  <si>
    <t>Kalk. Abschreibung</t>
  </si>
  <si>
    <t>Betr. u. Geschäfts-einrichtung</t>
  </si>
  <si>
    <t>Fuhrpark</t>
  </si>
  <si>
    <t>Kalk. Verzinsung</t>
  </si>
  <si>
    <t>Kalk. Wagniskosten</t>
  </si>
  <si>
    <t>Summe Kalkulatorische Kosten</t>
  </si>
  <si>
    <t>Aufstellung Gemeinkosten:</t>
  </si>
  <si>
    <t>Sachkosten</t>
  </si>
  <si>
    <t>Kalk.Kosten</t>
  </si>
  <si>
    <t>Summe</t>
  </si>
  <si>
    <t>Fremdleistungen</t>
  </si>
  <si>
    <t>Reklamationen</t>
  </si>
  <si>
    <t>Auslösungen, Fahrgelder (dirket verrechenbar)</t>
  </si>
  <si>
    <t>Sonderkosten wie Provision, Fracht u.ä.</t>
  </si>
  <si>
    <t>Ermittlung der Betriebsleistung</t>
  </si>
  <si>
    <t>Jahr</t>
  </si>
  <si>
    <t>Monat</t>
  </si>
  <si>
    <t>Rechnungsausgänge lt. Buchführung</t>
  </si>
  <si>
    <t>./. Kundenskonti und Erlösschmälerungen</t>
  </si>
  <si>
    <t>Betrieblicher Erlöse</t>
  </si>
  <si>
    <t>./. Angefangene Arbeiten am 1.1.</t>
  </si>
  <si>
    <t>+ Angefangene Arbeiten am 31.12.</t>
  </si>
  <si>
    <t>+ Malerarbeiten in eigenen Betriebs und Privaträumen</t>
  </si>
  <si>
    <t>Betriebsleistung: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</si>
</sst>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S&quot;tan&quot;D\aYYYYD"/>
    <numFmt numFmtId="166" formatCode="0.00"/>
    <numFmt numFmtId="167" formatCode="0.00;[RED]\-0.00"/>
    <numFmt numFmtId="168" formatCode="0%"/>
    <numFmt numFmtId="169" formatCode="0"/>
    <numFmt numFmtId="170" formatCode="0.00%"/>
    <numFmt numFmtId="171" formatCode="#,##0"/>
  </numFmts>
  <fonts count="27">
    <font>
      <sz val="12"/>
      <name val="Arial"/>
      <family val="2"/>
    </font>
    <font>
      <sz val="10"/>
      <name val="Arial"/>
      <family val="0"/>
    </font>
    <font>
      <sz val="12"/>
      <color indexed="9"/>
      <name val="Arial"/>
      <family val="2"/>
    </font>
    <font>
      <b/>
      <sz val="14"/>
      <color indexed="43"/>
      <name val="Arial"/>
      <family val="2"/>
    </font>
    <font>
      <sz val="12"/>
      <color indexed="43"/>
      <name val="Arial"/>
      <family val="2"/>
    </font>
    <font>
      <b/>
      <sz val="16"/>
      <color indexed="18"/>
      <name val="Arial"/>
      <family val="2"/>
    </font>
    <font>
      <sz val="14"/>
      <color indexed="43"/>
      <name val="Arial"/>
      <family val="2"/>
    </font>
    <font>
      <sz val="16"/>
      <color indexed="13"/>
      <name val="Arial"/>
      <family val="2"/>
    </font>
    <font>
      <sz val="12"/>
      <color indexed="13"/>
      <name val="Arial"/>
      <family val="2"/>
    </font>
    <font>
      <sz val="14"/>
      <color indexed="22"/>
      <name val="Arial"/>
      <family val="2"/>
    </font>
    <font>
      <sz val="12"/>
      <color indexed="22"/>
      <name val="Arial"/>
      <family val="2"/>
    </font>
    <font>
      <sz val="12"/>
      <color indexed="27"/>
      <name val="Arial"/>
      <family val="2"/>
    </font>
    <font>
      <i/>
      <sz val="12"/>
      <color indexed="22"/>
      <name val="Arial"/>
      <family val="2"/>
    </font>
    <font>
      <b/>
      <sz val="12"/>
      <color indexed="22"/>
      <name val="Arial"/>
      <family val="2"/>
    </font>
    <font>
      <sz val="14"/>
      <color indexed="26"/>
      <name val="Arial"/>
      <family val="2"/>
    </font>
    <font>
      <sz val="12"/>
      <color indexed="56"/>
      <name val="Arial"/>
      <family val="2"/>
    </font>
    <font>
      <sz val="10"/>
      <color indexed="26"/>
      <name val="Arial"/>
      <family val="2"/>
    </font>
    <font>
      <sz val="12"/>
      <color indexed="34"/>
      <name val="Arial"/>
      <family val="2"/>
    </font>
    <font>
      <sz val="12"/>
      <color indexed="50"/>
      <name val="Arial"/>
      <family val="2"/>
    </font>
    <font>
      <b/>
      <sz val="14"/>
      <color indexed="56"/>
      <name val="Arial"/>
      <family val="2"/>
    </font>
    <font>
      <b/>
      <sz val="12"/>
      <color indexed="43"/>
      <name val="Arial"/>
      <family val="2"/>
    </font>
    <font>
      <b/>
      <sz val="14"/>
      <color indexed="26"/>
      <name val="Arial"/>
      <family val="2"/>
    </font>
    <font>
      <sz val="12"/>
      <color indexed="26"/>
      <name val="Arial"/>
      <family val="2"/>
    </font>
    <font>
      <sz val="14"/>
      <color indexed="49"/>
      <name val="Arial"/>
      <family val="2"/>
    </font>
    <font>
      <sz val="14"/>
      <color indexed="43"/>
      <name val="BauerBodni Blk BT"/>
      <family val="0"/>
    </font>
    <font>
      <sz val="14"/>
      <color indexed="34"/>
      <name val="Times New Roman"/>
      <family val="1"/>
    </font>
    <font>
      <sz val="18"/>
      <color indexed="4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6">
    <xf numFmtId="164" fontId="0" fillId="0" borderId="0" xfId="0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2" borderId="0" xfId="0" applyNumberFormat="1" applyFont="1" applyFill="1" applyBorder="1" applyAlignment="1">
      <alignment/>
    </xf>
    <xf numFmtId="165" fontId="3" fillId="3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/>
    </xf>
    <xf numFmtId="166" fontId="4" fillId="4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>
      <alignment/>
    </xf>
    <xf numFmtId="165" fontId="5" fillId="5" borderId="0" xfId="0" applyNumberFormat="1" applyFont="1" applyFill="1" applyBorder="1" applyAlignment="1">
      <alignment vertical="center"/>
    </xf>
    <xf numFmtId="167" fontId="5" fillId="5" borderId="0" xfId="0" applyNumberFormat="1" applyFont="1" applyFill="1" applyBorder="1" applyAlignment="1">
      <alignment vertical="center"/>
    </xf>
    <xf numFmtId="165" fontId="4" fillId="3" borderId="0" xfId="0" applyNumberFormat="1" applyFont="1" applyFill="1" applyBorder="1" applyAlignment="1">
      <alignment/>
    </xf>
    <xf numFmtId="166" fontId="4" fillId="3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>
      <alignment/>
    </xf>
    <xf numFmtId="165" fontId="6" fillId="3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/>
    </xf>
    <xf numFmtId="168" fontId="4" fillId="6" borderId="0" xfId="0" applyNumberFormat="1" applyFont="1" applyFill="1" applyBorder="1" applyAlignment="1">
      <alignment/>
    </xf>
    <xf numFmtId="165" fontId="4" fillId="4" borderId="0" xfId="0" applyNumberFormat="1" applyFont="1" applyFill="1" applyBorder="1" applyAlignment="1">
      <alignment/>
    </xf>
    <xf numFmtId="165" fontId="4" fillId="3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 wrapText="1"/>
    </xf>
    <xf numFmtId="166" fontId="4" fillId="2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wrapText="1"/>
    </xf>
    <xf numFmtId="166" fontId="0" fillId="0" borderId="0" xfId="0" applyNumberFormat="1" applyFont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165" fontId="7" fillId="2" borderId="0" xfId="0" applyNumberFormat="1" applyFont="1" applyFill="1" applyBorder="1" applyAlignment="1">
      <alignment horizontal="center" vertical="top" wrapText="1"/>
    </xf>
    <xf numFmtId="166" fontId="8" fillId="2" borderId="0" xfId="0" applyNumberFormat="1" applyFont="1" applyFill="1" applyBorder="1" applyAlignment="1">
      <alignment wrapText="1"/>
    </xf>
    <xf numFmtId="166" fontId="4" fillId="6" borderId="0" xfId="0" applyNumberFormat="1" applyFont="1" applyFill="1" applyBorder="1" applyAlignment="1">
      <alignment wrapText="1"/>
    </xf>
    <xf numFmtId="165" fontId="0" fillId="6" borderId="0" xfId="0" applyNumberFormat="1" applyFont="1" applyFill="1" applyBorder="1" applyAlignment="1">
      <alignment wrapText="1"/>
    </xf>
    <xf numFmtId="165" fontId="8" fillId="2" borderId="0" xfId="0" applyNumberFormat="1" applyFont="1" applyFill="1" applyBorder="1" applyAlignment="1">
      <alignment vertical="top" wrapText="1"/>
    </xf>
    <xf numFmtId="165" fontId="8" fillId="2" borderId="0" xfId="0" applyNumberFormat="1" applyFont="1" applyFill="1" applyBorder="1" applyAlignment="1">
      <alignment wrapText="1"/>
    </xf>
    <xf numFmtId="166" fontId="8" fillId="2" borderId="0" xfId="0" applyNumberFormat="1" applyFont="1" applyFill="1" applyBorder="1" applyAlignment="1">
      <alignment/>
    </xf>
    <xf numFmtId="165" fontId="8" fillId="2" borderId="0" xfId="0" applyNumberFormat="1" applyFont="1" applyFill="1" applyBorder="1" applyAlignment="1">
      <alignment horizontal="right" vertical="top" wrapText="1"/>
    </xf>
    <xf numFmtId="169" fontId="4" fillId="6" borderId="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Border="1" applyAlignment="1">
      <alignment horizontal="center" vertical="top" wrapText="1"/>
    </xf>
    <xf numFmtId="166" fontId="0" fillId="3" borderId="0" xfId="0" applyNumberFormat="1" applyFont="1" applyFill="1" applyBorder="1" applyAlignment="1">
      <alignment horizontal="center" vertical="center" wrapText="1"/>
    </xf>
    <xf numFmtId="165" fontId="10" fillId="6" borderId="0" xfId="0" applyNumberFormat="1" applyFont="1" applyFill="1" applyBorder="1" applyAlignment="1">
      <alignment horizontal="right" vertical="top" wrapText="1"/>
    </xf>
    <xf numFmtId="165" fontId="11" fillId="6" borderId="0" xfId="0" applyNumberFormat="1" applyFont="1" applyFill="1" applyBorder="1" applyAlignment="1">
      <alignment horizontal="right" wrapText="1"/>
    </xf>
    <xf numFmtId="166" fontId="4" fillId="6" borderId="0" xfId="0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>
      <alignment/>
    </xf>
    <xf numFmtId="165" fontId="12" fillId="6" borderId="0" xfId="0" applyNumberFormat="1" applyFont="1" applyFill="1" applyBorder="1" applyAlignment="1">
      <alignment horizontal="right" vertical="top" wrapText="1"/>
    </xf>
    <xf numFmtId="165" fontId="13" fillId="3" borderId="0" xfId="0" applyNumberFormat="1" applyFont="1" applyFill="1" applyBorder="1" applyAlignment="1">
      <alignment horizontal="left" vertical="top" wrapText="1"/>
    </xf>
    <xf numFmtId="165" fontId="11" fillId="3" borderId="0" xfId="0" applyNumberFormat="1" applyFont="1" applyFill="1" applyBorder="1" applyAlignment="1">
      <alignment horizontal="right" wrapText="1"/>
    </xf>
    <xf numFmtId="166" fontId="8" fillId="3" borderId="0" xfId="0" applyNumberFormat="1" applyFont="1" applyFill="1" applyBorder="1" applyAlignment="1">
      <alignment wrapText="1"/>
    </xf>
    <xf numFmtId="166" fontId="0" fillId="3" borderId="0" xfId="0" applyNumberFormat="1" applyFill="1" applyBorder="1" applyAlignment="1">
      <alignment/>
    </xf>
    <xf numFmtId="166" fontId="4" fillId="6" borderId="0" xfId="0" applyNumberFormat="1" applyFont="1" applyFill="1" applyBorder="1" applyAlignment="1">
      <alignment/>
    </xf>
    <xf numFmtId="165" fontId="0" fillId="6" borderId="0" xfId="0" applyNumberFormat="1" applyFont="1" applyFill="1" applyBorder="1" applyAlignment="1">
      <alignment vertical="top" wrapText="1"/>
    </xf>
    <xf numFmtId="166" fontId="0" fillId="6" borderId="0" xfId="0" applyNumberFormat="1" applyFill="1" applyBorder="1" applyAlignment="1">
      <alignment/>
    </xf>
    <xf numFmtId="165" fontId="14" fillId="3" borderId="0" xfId="0" applyNumberFormat="1" applyFont="1" applyFill="1" applyBorder="1" applyAlignment="1">
      <alignment horizontal="center" vertical="top" wrapText="1"/>
    </xf>
    <xf numFmtId="166" fontId="15" fillId="3" borderId="0" xfId="0" applyNumberFormat="1" applyFont="1" applyFill="1" applyBorder="1" applyAlignment="1">
      <alignment/>
    </xf>
    <xf numFmtId="165" fontId="10" fillId="2" borderId="0" xfId="0" applyNumberFormat="1" applyFont="1" applyFill="1" applyBorder="1" applyAlignment="1">
      <alignment horizontal="right" vertical="top" wrapText="1"/>
    </xf>
    <xf numFmtId="165" fontId="15" fillId="6" borderId="0" xfId="0" applyNumberFormat="1" applyFont="1" applyFill="1" applyBorder="1" applyAlignment="1">
      <alignment wrapText="1"/>
    </xf>
    <xf numFmtId="166" fontId="15" fillId="2" borderId="0" xfId="0" applyNumberFormat="1" applyFont="1" applyFill="1" applyBorder="1" applyAlignment="1">
      <alignment/>
    </xf>
    <xf numFmtId="165" fontId="15" fillId="2" borderId="0" xfId="0" applyNumberFormat="1" applyFont="1" applyFill="1" applyBorder="1" applyAlignment="1">
      <alignment wrapText="1"/>
    </xf>
    <xf numFmtId="166" fontId="16" fillId="2" borderId="0" xfId="0" applyNumberFormat="1" applyFont="1" applyFill="1" applyBorder="1" applyAlignment="1">
      <alignment horizontal="center" wrapText="1"/>
    </xf>
    <xf numFmtId="166" fontId="4" fillId="2" borderId="0" xfId="0" applyNumberFormat="1" applyFont="1" applyFill="1" applyBorder="1" applyAlignment="1" applyProtection="1">
      <alignment/>
      <protection/>
    </xf>
    <xf numFmtId="165" fontId="0" fillId="6" borderId="1" xfId="0" applyNumberFormat="1" applyFill="1" applyBorder="1" applyAlignment="1">
      <alignment/>
    </xf>
    <xf numFmtId="165" fontId="12" fillId="2" borderId="0" xfId="0" applyNumberFormat="1" applyFont="1" applyFill="1" applyBorder="1" applyAlignment="1">
      <alignment horizontal="right" vertical="center" wrapText="1"/>
    </xf>
    <xf numFmtId="165" fontId="15" fillId="2" borderId="0" xfId="0" applyNumberFormat="1" applyFont="1" applyFill="1" applyBorder="1" applyAlignment="1">
      <alignment vertical="center" wrapText="1"/>
    </xf>
    <xf numFmtId="166" fontId="17" fillId="2" borderId="0" xfId="0" applyNumberFormat="1" applyFont="1" applyFill="1" applyBorder="1" applyAlignment="1">
      <alignment vertical="center" wrapText="1"/>
    </xf>
    <xf numFmtId="166" fontId="18" fillId="2" borderId="0" xfId="0" applyNumberFormat="1" applyFont="1" applyFill="1" applyBorder="1" applyAlignment="1">
      <alignment horizontal="center" wrapText="1"/>
    </xf>
    <xf numFmtId="165" fontId="12" fillId="2" borderId="0" xfId="0" applyNumberFormat="1" applyFont="1" applyFill="1" applyBorder="1" applyAlignment="1">
      <alignment horizontal="right" vertical="top" wrapText="1"/>
    </xf>
    <xf numFmtId="166" fontId="17" fillId="2" borderId="0" xfId="0" applyNumberFormat="1" applyFont="1" applyFill="1" applyBorder="1" applyAlignment="1">
      <alignment/>
    </xf>
    <xf numFmtId="170" fontId="0" fillId="6" borderId="0" xfId="0" applyNumberFormat="1" applyFont="1" applyFill="1" applyBorder="1" applyAlignment="1">
      <alignment horizontal="center" wrapText="1"/>
    </xf>
    <xf numFmtId="166" fontId="17" fillId="2" borderId="0" xfId="0" applyNumberFormat="1" applyFont="1" applyFill="1" applyBorder="1" applyAlignment="1">
      <alignment vertical="top"/>
    </xf>
    <xf numFmtId="165" fontId="13" fillId="3" borderId="2" xfId="0" applyNumberFormat="1" applyFont="1" applyFill="1" applyBorder="1" applyAlignment="1">
      <alignment horizontal="left" vertical="top" wrapText="1"/>
    </xf>
    <xf numFmtId="165" fontId="19" fillId="3" borderId="3" xfId="0" applyNumberFormat="1" applyFont="1" applyFill="1" applyBorder="1" applyAlignment="1">
      <alignment wrapText="1"/>
    </xf>
    <xf numFmtId="166" fontId="17" fillId="3" borderId="3" xfId="0" applyNumberFormat="1" applyFont="1" applyFill="1" applyBorder="1" applyAlignment="1">
      <alignment/>
    </xf>
    <xf numFmtId="166" fontId="19" fillId="3" borderId="3" xfId="0" applyNumberFormat="1" applyFont="1" applyFill="1" applyBorder="1" applyAlignment="1">
      <alignment/>
    </xf>
    <xf numFmtId="166" fontId="4" fillId="3" borderId="4" xfId="0" applyNumberFormat="1" applyFont="1" applyFill="1" applyBorder="1" applyAlignment="1">
      <alignment/>
    </xf>
    <xf numFmtId="166" fontId="20" fillId="6" borderId="0" xfId="0" applyNumberFormat="1" applyFont="1" applyFill="1" applyBorder="1" applyAlignment="1">
      <alignment/>
    </xf>
    <xf numFmtId="165" fontId="15" fillId="6" borderId="0" xfId="0" applyNumberFormat="1" applyFont="1" applyFill="1" applyBorder="1" applyAlignment="1">
      <alignment vertical="top" wrapText="1"/>
    </xf>
    <xf numFmtId="166" fontId="15" fillId="6" borderId="0" xfId="0" applyNumberFormat="1" applyFont="1" applyFill="1" applyBorder="1" applyAlignment="1">
      <alignment/>
    </xf>
    <xf numFmtId="166" fontId="15" fillId="6" borderId="0" xfId="0" applyNumberFormat="1" applyFont="1" applyFill="1" applyBorder="1" applyAlignment="1">
      <alignment wrapText="1"/>
    </xf>
    <xf numFmtId="165" fontId="0" fillId="0" borderId="0" xfId="0" applyNumberFormat="1" applyFont="1" applyBorder="1" applyAlignment="1">
      <alignment vertical="top" wrapText="1"/>
    </xf>
    <xf numFmtId="166" fontId="0" fillId="0" borderId="0" xfId="0" applyNumberFormat="1" applyBorder="1" applyAlignment="1">
      <alignment/>
    </xf>
    <xf numFmtId="165" fontId="21" fillId="3" borderId="0" xfId="0" applyNumberFormat="1" applyFont="1" applyFill="1" applyBorder="1" applyAlignment="1">
      <alignment horizontal="center"/>
    </xf>
    <xf numFmtId="165" fontId="22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/>
    </xf>
    <xf numFmtId="165" fontId="4" fillId="3" borderId="0" xfId="0" applyNumberFormat="1" applyFont="1" applyFill="1" applyBorder="1" applyAlignment="1">
      <alignment/>
    </xf>
    <xf numFmtId="165" fontId="23" fillId="3" borderId="0" xfId="0" applyNumberFormat="1" applyFont="1" applyFill="1" applyBorder="1" applyAlignment="1">
      <alignment horizontal="center" vertical="center" wrapText="1"/>
    </xf>
    <xf numFmtId="165" fontId="22" fillId="2" borderId="0" xfId="0" applyNumberFormat="1" applyFont="1" applyFill="1" applyBorder="1" applyAlignment="1">
      <alignment wrapText="1"/>
    </xf>
    <xf numFmtId="165" fontId="0" fillId="2" borderId="0" xfId="0" applyNumberFormat="1" applyFont="1" applyFill="1" applyBorder="1" applyAlignment="1">
      <alignment wrapText="1"/>
    </xf>
    <xf numFmtId="165" fontId="22" fillId="2" borderId="0" xfId="0" applyNumberFormat="1" applyFont="1" applyFill="1" applyBorder="1" applyAlignment="1">
      <alignment horizontal="right" vertical="center" wrapText="1"/>
    </xf>
    <xf numFmtId="166" fontId="4" fillId="6" borderId="0" xfId="0" applyNumberFormat="1" applyFont="1" applyFill="1" applyBorder="1" applyAlignment="1" applyProtection="1">
      <alignment vertical="center" wrapText="1"/>
      <protection locked="0"/>
    </xf>
    <xf numFmtId="165" fontId="22" fillId="2" borderId="0" xfId="0" applyNumberFormat="1" applyFont="1" applyFill="1" applyBorder="1" applyAlignment="1">
      <alignment vertical="center" wrapText="1"/>
    </xf>
    <xf numFmtId="165" fontId="0" fillId="2" borderId="0" xfId="0" applyNumberFormat="1" applyFont="1" applyFill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5" fontId="22" fillId="3" borderId="0" xfId="0" applyNumberFormat="1" applyFont="1" applyFill="1" applyBorder="1" applyAlignment="1">
      <alignment horizontal="center" vertical="center" wrapText="1"/>
    </xf>
    <xf numFmtId="166" fontId="22" fillId="3" borderId="0" xfId="0" applyNumberFormat="1" applyFont="1" applyFill="1" applyBorder="1" applyAlignment="1">
      <alignment vertical="center" wrapText="1"/>
    </xf>
    <xf numFmtId="166" fontId="22" fillId="2" borderId="0" xfId="0" applyNumberFormat="1" applyFont="1" applyFill="1" applyBorder="1" applyAlignment="1">
      <alignment/>
    </xf>
    <xf numFmtId="165" fontId="4" fillId="3" borderId="0" xfId="0" applyNumberFormat="1" applyFont="1" applyFill="1" applyBorder="1" applyAlignment="1">
      <alignment wrapText="1"/>
    </xf>
    <xf numFmtId="165" fontId="22" fillId="2" borderId="0" xfId="0" applyNumberFormat="1" applyFont="1" applyFill="1" applyBorder="1" applyAlignment="1">
      <alignment horizontal="left" wrapText="1"/>
    </xf>
    <xf numFmtId="165" fontId="22" fillId="2" borderId="0" xfId="0" applyNumberFormat="1" applyFont="1" applyFill="1" applyBorder="1" applyAlignment="1">
      <alignment horizontal="center" wrapText="1"/>
    </xf>
    <xf numFmtId="165" fontId="4" fillId="2" borderId="0" xfId="0" applyNumberFormat="1" applyFont="1" applyFill="1" applyBorder="1" applyAlignment="1">
      <alignment horizontal="center" wrapText="1"/>
    </xf>
    <xf numFmtId="165" fontId="4" fillId="2" borderId="0" xfId="0" applyNumberFormat="1" applyFont="1" applyFill="1" applyBorder="1" applyAlignment="1">
      <alignment wrapText="1"/>
    </xf>
    <xf numFmtId="165" fontId="22" fillId="2" borderId="0" xfId="0" applyNumberFormat="1" applyFont="1" applyFill="1" applyBorder="1" applyAlignment="1">
      <alignment/>
    </xf>
    <xf numFmtId="165" fontId="22" fillId="2" borderId="0" xfId="0" applyNumberFormat="1" applyFont="1" applyFill="1" applyBorder="1" applyAlignment="1">
      <alignment vertical="top" wrapText="1"/>
    </xf>
    <xf numFmtId="165" fontId="8" fillId="3" borderId="0" xfId="0" applyNumberFormat="1" applyFont="1" applyFill="1" applyBorder="1" applyAlignment="1">
      <alignment horizontal="center" wrapText="1"/>
    </xf>
    <xf numFmtId="165" fontId="6" fillId="3" borderId="0" xfId="0" applyNumberFormat="1" applyFont="1" applyFill="1" applyBorder="1" applyAlignment="1">
      <alignment horizontal="center" wrapText="1"/>
    </xf>
    <xf numFmtId="165" fontId="8" fillId="3" borderId="0" xfId="0" applyNumberFormat="1" applyFont="1" applyFill="1" applyBorder="1" applyAlignment="1">
      <alignment wrapText="1"/>
    </xf>
    <xf numFmtId="165" fontId="3" fillId="3" borderId="0" xfId="0" applyNumberFormat="1" applyFont="1" applyFill="1" applyBorder="1" applyAlignment="1">
      <alignment wrapText="1"/>
    </xf>
    <xf numFmtId="165" fontId="24" fillId="3" borderId="0" xfId="0" applyNumberFormat="1" applyFont="1" applyFill="1" applyBorder="1" applyAlignment="1">
      <alignment horizontal="center"/>
    </xf>
    <xf numFmtId="171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left"/>
    </xf>
    <xf numFmtId="165" fontId="22" fillId="2" borderId="0" xfId="0" applyNumberFormat="1" applyFont="1" applyFill="1" applyBorder="1" applyAlignment="1">
      <alignment horizontal="right" wrapText="1"/>
    </xf>
    <xf numFmtId="165" fontId="25" fillId="3" borderId="0" xfId="0" applyNumberFormat="1" applyFont="1" applyFill="1" applyBorder="1" applyAlignment="1">
      <alignment/>
    </xf>
    <xf numFmtId="165" fontId="26" fillId="3" borderId="0" xfId="0" applyNumberFormat="1" applyFont="1" applyFill="1" applyBorder="1" applyAlignment="1">
      <alignment/>
    </xf>
    <xf numFmtId="166" fontId="25" fillId="3" borderId="0" xfId="0" applyNumberFormat="1" applyFont="1" applyFill="1" applyBorder="1" applyAlignment="1">
      <alignment/>
    </xf>
    <xf numFmtId="166" fontId="4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4BD5E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showOutlineSymbols="0" zoomScale="75" zoomScaleNormal="75" workbookViewId="0" topLeftCell="A1">
      <selection activeCell="D8" sqref="D8"/>
    </sheetView>
  </sheetViews>
  <sheetFormatPr defaultColWidth="8.88671875" defaultRowHeight="15"/>
  <cols>
    <col min="1" max="1" width="4.99609375" style="1" customWidth="1"/>
    <col min="2" max="2" width="6.77734375" style="1" customWidth="1"/>
    <col min="3" max="3" width="32.99609375" style="1" customWidth="1"/>
    <col min="4" max="4" width="12.88671875" style="2" customWidth="1"/>
    <col min="5" max="5" width="7.6640625" style="1" customWidth="1"/>
    <col min="6" max="6" width="43.21484375" style="3" customWidth="1"/>
    <col min="7" max="16384" width="8.5546875" style="1" customWidth="1"/>
  </cols>
  <sheetData>
    <row r="1" spans="1:6" ht="17.25">
      <c r="A1" s="4"/>
      <c r="B1" s="5" t="s">
        <v>0</v>
      </c>
      <c r="C1" s="5"/>
      <c r="D1" s="5"/>
      <c r="E1" s="5"/>
      <c r="F1" s="6"/>
    </row>
    <row r="2" spans="1:6" ht="15">
      <c r="A2" s="4"/>
      <c r="B2" s="7"/>
      <c r="C2" s="7"/>
      <c r="D2" s="8" t="s">
        <v>1</v>
      </c>
      <c r="E2" s="9" t="s">
        <v>2</v>
      </c>
      <c r="F2" s="6"/>
    </row>
    <row r="3" spans="1:6" ht="18.75" customHeight="1">
      <c r="A3" s="4"/>
      <c r="B3" s="7"/>
      <c r="C3" s="10" t="s">
        <v>3</v>
      </c>
      <c r="D3" s="11">
        <f>WERKSTOFF</f>
        <v>9191.15</v>
      </c>
      <c r="E3" s="11">
        <f>D3*100/BETR.LEIST</f>
        <v>4.720548694353801</v>
      </c>
      <c r="F3" s="4"/>
    </row>
    <row r="4" spans="1:6" ht="18.75" customHeight="1">
      <c r="A4" s="4"/>
      <c r="B4" s="7"/>
      <c r="C4" s="7" t="s">
        <v>4</v>
      </c>
      <c r="D4" s="12">
        <f>BRUTTOLOHN</f>
        <v>77342</v>
      </c>
      <c r="E4" s="12">
        <f>D4*100/BETR.LEIST</f>
        <v>39.7226328716985</v>
      </c>
      <c r="F4" s="4"/>
    </row>
    <row r="5" spans="1:6" ht="18.75" customHeight="1">
      <c r="A5" s="4"/>
      <c r="B5" s="7"/>
      <c r="C5" s="10" t="s">
        <v>5</v>
      </c>
      <c r="D5" s="11">
        <f>G_KOSTEN</f>
        <v>107953</v>
      </c>
      <c r="E5" s="11">
        <f>D5*100/BETR.LEIST</f>
        <v>55.444356060076906</v>
      </c>
      <c r="F5" s="4"/>
    </row>
    <row r="6" spans="1:6" ht="18.75" customHeight="1">
      <c r="A6" s="4"/>
      <c r="B6" s="7"/>
      <c r="C6" s="7" t="s">
        <v>6</v>
      </c>
      <c r="D6" s="12">
        <f>SONDERKOSTEN</f>
        <v>0</v>
      </c>
      <c r="E6" s="12">
        <f>D6*100/BETR.LEIST</f>
        <v>0</v>
      </c>
      <c r="F6" s="4"/>
    </row>
    <row r="7" spans="1:6" ht="18.75" customHeight="1">
      <c r="A7" s="4"/>
      <c r="B7" s="7"/>
      <c r="C7" s="10" t="s">
        <v>7</v>
      </c>
      <c r="D7" s="11">
        <f>SUM(D3:D6)</f>
        <v>194486.15</v>
      </c>
      <c r="E7" s="11">
        <f>D7*100/BETR.LEIST</f>
        <v>99.88753762612922</v>
      </c>
      <c r="F7" s="4"/>
    </row>
    <row r="8" spans="1:6" ht="37.5" customHeight="1">
      <c r="A8" s="4"/>
      <c r="B8" s="7"/>
      <c r="C8" s="13" t="s">
        <v>8</v>
      </c>
      <c r="D8" s="14">
        <f>D9-D7</f>
        <v>218.96999999997206</v>
      </c>
      <c r="E8" s="14">
        <f>D8*100/BETR.LEIST</f>
        <v>0.11246237387079092</v>
      </c>
      <c r="F8" s="4"/>
    </row>
    <row r="9" spans="1:6" ht="18.75" customHeight="1">
      <c r="A9" s="4"/>
      <c r="B9" s="7"/>
      <c r="C9" s="15" t="s">
        <v>9</v>
      </c>
      <c r="D9" s="16">
        <f>BETR.LEIST</f>
        <v>194705.11999999997</v>
      </c>
      <c r="E9" s="16">
        <f>D9*100/BETR.LEIST</f>
        <v>100</v>
      </c>
      <c r="F9" s="4"/>
    </row>
    <row r="10" spans="1:6" ht="15">
      <c r="A10" s="4"/>
      <c r="B10" s="7"/>
      <c r="C10" s="7"/>
      <c r="D10" s="12"/>
      <c r="E10" s="17"/>
      <c r="F10" s="6"/>
    </row>
    <row r="11" spans="1:6" ht="17.25">
      <c r="A11" s="4"/>
      <c r="B11" s="18" t="s">
        <v>10</v>
      </c>
      <c r="C11" s="18"/>
      <c r="D11" s="18"/>
      <c r="E11" s="18"/>
      <c r="F11" s="6"/>
    </row>
    <row r="12" spans="1:6" ht="15">
      <c r="A12" s="4"/>
      <c r="B12" s="19"/>
      <c r="C12" s="19" t="s">
        <v>11</v>
      </c>
      <c r="D12" s="17">
        <f>G_KOSTEN*100/BRUTTOLOHN</f>
        <v>139.5787541051434</v>
      </c>
      <c r="E12" s="19" t="s">
        <v>12</v>
      </c>
      <c r="F12" s="6"/>
    </row>
    <row r="13" spans="1:6" ht="15">
      <c r="A13" s="4"/>
      <c r="B13" s="19"/>
      <c r="C13" s="7" t="s">
        <v>13</v>
      </c>
      <c r="D13" s="17">
        <v>100</v>
      </c>
      <c r="E13" s="19" t="s">
        <v>12</v>
      </c>
      <c r="F13" s="6"/>
    </row>
    <row r="14" spans="1:6" ht="15">
      <c r="A14" s="4"/>
      <c r="B14" s="19"/>
      <c r="C14" s="7" t="s">
        <v>14</v>
      </c>
      <c r="D14" s="17">
        <f>D12+D13</f>
        <v>239.5787541051434</v>
      </c>
      <c r="E14" s="19" t="s">
        <v>12</v>
      </c>
      <c r="F14" s="6"/>
    </row>
    <row r="15" spans="1:6" ht="15">
      <c r="A15" s="4"/>
      <c r="B15" s="20">
        <v>0.05</v>
      </c>
      <c r="C15" s="7" t="s">
        <v>15</v>
      </c>
      <c r="D15" s="17">
        <f>D14*(1+B15)</f>
        <v>251.55769181040057</v>
      </c>
      <c r="E15" s="19" t="s">
        <v>12</v>
      </c>
      <c r="F15" s="6" t="s">
        <v>16</v>
      </c>
    </row>
    <row r="16" spans="1:6" ht="15">
      <c r="A16" s="4"/>
      <c r="B16" s="19"/>
      <c r="C16" s="7" t="s">
        <v>17</v>
      </c>
      <c r="D16" s="17">
        <f>D15/100</f>
        <v>2.5155769181040055</v>
      </c>
      <c r="E16" s="19"/>
      <c r="F16" s="6"/>
    </row>
    <row r="17" spans="1:6" ht="15">
      <c r="A17" s="4"/>
      <c r="B17" s="19"/>
      <c r="C17" s="19"/>
      <c r="D17" s="17"/>
      <c r="E17" s="7"/>
      <c r="F17" s="6"/>
    </row>
    <row r="18" spans="1:6" ht="15">
      <c r="A18" s="4"/>
      <c r="B18" s="10"/>
      <c r="C18" s="10" t="s">
        <v>18</v>
      </c>
      <c r="D18" s="11">
        <f>D16</f>
        <v>2.5155769181040055</v>
      </c>
      <c r="E18" s="21"/>
      <c r="F18" s="6"/>
    </row>
    <row r="19" spans="1:6" ht="15">
      <c r="A19" s="4"/>
      <c r="B19" s="7"/>
      <c r="C19" s="19"/>
      <c r="D19" s="17"/>
      <c r="E19" s="7"/>
      <c r="F19" s="6"/>
    </row>
    <row r="20" spans="1:6" ht="15">
      <c r="A20" s="4"/>
      <c r="B20" s="22" t="s">
        <v>19</v>
      </c>
      <c r="C20" s="22"/>
      <c r="D20" s="22"/>
      <c r="E20" s="22"/>
      <c r="F20" s="6"/>
    </row>
    <row r="21" spans="1:6" ht="15">
      <c r="A21" s="4"/>
      <c r="B21" s="7"/>
      <c r="C21" s="9" t="s">
        <v>20</v>
      </c>
      <c r="D21" s="12">
        <v>13.5</v>
      </c>
      <c r="E21" s="7" t="s">
        <v>21</v>
      </c>
      <c r="F21" s="6" t="s">
        <v>22</v>
      </c>
    </row>
    <row r="22" spans="1:6" ht="15">
      <c r="A22" s="4"/>
      <c r="B22" s="7"/>
      <c r="C22" s="23" t="s">
        <v>23</v>
      </c>
      <c r="D22" s="24">
        <f>D21*D18</f>
        <v>33.960288394404074</v>
      </c>
      <c r="E22" s="7" t="s">
        <v>21</v>
      </c>
      <c r="F22" s="6"/>
    </row>
    <row r="23" spans="1:6" ht="15">
      <c r="A23" s="4"/>
      <c r="B23" s="7"/>
      <c r="C23" s="9" t="s">
        <v>24</v>
      </c>
      <c r="D23" s="12">
        <f>D22/60</f>
        <v>0.5660048065734012</v>
      </c>
      <c r="E23" s="7" t="s">
        <v>21</v>
      </c>
      <c r="F23" s="6"/>
    </row>
    <row r="24" spans="1:6" ht="15">
      <c r="A24" s="4"/>
      <c r="B24" s="7"/>
      <c r="C24" s="7"/>
      <c r="D24" s="12"/>
      <c r="E24" s="7"/>
      <c r="F24" s="6"/>
    </row>
    <row r="25" spans="1:6" ht="15">
      <c r="A25" s="4"/>
      <c r="B25" s="7"/>
      <c r="C25" s="7"/>
      <c r="D25" s="12"/>
      <c r="E25" s="7"/>
      <c r="F25" s="6"/>
    </row>
    <row r="26" spans="1:6" ht="15">
      <c r="A26" s="4"/>
      <c r="B26" s="25"/>
      <c r="C26" s="25"/>
      <c r="D26" s="26"/>
      <c r="E26" s="25"/>
      <c r="F26" s="6"/>
    </row>
    <row r="27" spans="1:6" ht="15">
      <c r="A27" s="4"/>
      <c r="B27" s="25"/>
      <c r="C27" s="25"/>
      <c r="D27" s="26"/>
      <c r="E27" s="25"/>
      <c r="F27" s="6"/>
    </row>
    <row r="28" spans="1:6" ht="15">
      <c r="A28" s="4"/>
      <c r="B28" s="25"/>
      <c r="C28" s="25"/>
      <c r="D28" s="26"/>
      <c r="E28" s="25"/>
      <c r="F28" s="6"/>
    </row>
    <row r="29" spans="1:6" ht="15">
      <c r="A29" s="4"/>
      <c r="B29" s="25"/>
      <c r="C29" s="25"/>
      <c r="D29" s="26"/>
      <c r="E29" s="25"/>
      <c r="F29" s="6"/>
    </row>
    <row r="30" spans="1:6" ht="15">
      <c r="A30" s="4"/>
      <c r="B30" s="25"/>
      <c r="C30" s="25"/>
      <c r="D30" s="26"/>
      <c r="E30" s="25"/>
      <c r="F30" s="6"/>
    </row>
    <row r="31" spans="1:6" ht="15">
      <c r="A31" s="4"/>
      <c r="B31" s="25"/>
      <c r="C31" s="25"/>
      <c r="D31" s="26"/>
      <c r="E31" s="25"/>
      <c r="F31" s="6"/>
    </row>
    <row r="32" spans="1:6" ht="15">
      <c r="A32" s="4"/>
      <c r="B32" s="25"/>
      <c r="C32" s="25"/>
      <c r="D32" s="26"/>
      <c r="E32" s="25"/>
      <c r="F32" s="6"/>
    </row>
    <row r="33" spans="1:6" ht="15">
      <c r="A33" s="4"/>
      <c r="B33" s="25"/>
      <c r="C33" s="25"/>
      <c r="D33" s="26"/>
      <c r="E33" s="25"/>
      <c r="F33" s="6"/>
    </row>
    <row r="34" spans="1:6" ht="15">
      <c r="A34" s="4"/>
      <c r="B34" s="25"/>
      <c r="C34" s="25"/>
      <c r="D34" s="26"/>
      <c r="E34" s="25"/>
      <c r="F34" s="6"/>
    </row>
    <row r="35" spans="1:6" ht="15">
      <c r="A35" s="4"/>
      <c r="B35" s="25"/>
      <c r="C35" s="25"/>
      <c r="D35" s="26"/>
      <c r="E35" s="25"/>
      <c r="F35" s="6"/>
    </row>
    <row r="36" spans="1:6" ht="15">
      <c r="A36" s="4"/>
      <c r="B36" s="25"/>
      <c r="C36" s="25"/>
      <c r="D36" s="26"/>
      <c r="E36" s="25"/>
      <c r="F36" s="6"/>
    </row>
    <row r="37" spans="1:6" ht="15">
      <c r="A37" s="4"/>
      <c r="B37" s="25"/>
      <c r="C37" s="25"/>
      <c r="D37" s="26"/>
      <c r="E37" s="25"/>
      <c r="F37" s="6"/>
    </row>
    <row r="38" spans="1:6" ht="15">
      <c r="A38" s="4"/>
      <c r="B38" s="25"/>
      <c r="C38" s="25"/>
      <c r="D38" s="26"/>
      <c r="E38" s="25"/>
      <c r="F38" s="6"/>
    </row>
  </sheetData>
  <sheetProtection/>
  <mergeCells count="3">
    <mergeCell ref="B1:E1"/>
    <mergeCell ref="B11:E11"/>
    <mergeCell ref="B20:E20"/>
  </mergeCells>
  <printOptions/>
  <pageMargins left="0.5" right="0.5" top="0.5" bottom="0.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OutlineSymbols="0" zoomScale="75" zoomScaleNormal="75" workbookViewId="0" topLeftCell="A1">
      <selection activeCell="E28" sqref="E28"/>
    </sheetView>
  </sheetViews>
  <sheetFormatPr defaultColWidth="8.88671875" defaultRowHeight="15"/>
  <cols>
    <col min="1" max="1" width="38.4453125" style="27" customWidth="1"/>
    <col min="2" max="2" width="2.3359375" style="27" customWidth="1"/>
    <col min="3" max="3" width="13.77734375" style="28" customWidth="1"/>
    <col min="4" max="4" width="9.5546875" style="28" customWidth="1"/>
    <col min="5" max="5" width="10.21484375" style="28" customWidth="1"/>
    <col min="6" max="6" width="43.10546875" style="29" customWidth="1"/>
    <col min="7" max="7" width="25.99609375" style="27" customWidth="1"/>
    <col min="8" max="16384" width="8.5546875" style="27" customWidth="1"/>
  </cols>
  <sheetData>
    <row r="1" spans="1:7" ht="25.5" customHeight="1">
      <c r="A1" s="30" t="s">
        <v>25</v>
      </c>
      <c r="B1" s="30"/>
      <c r="C1" s="30"/>
      <c r="D1" s="30"/>
      <c r="E1" s="31"/>
      <c r="F1" s="32" t="s">
        <v>26</v>
      </c>
      <c r="G1" s="33"/>
    </row>
    <row r="2" spans="1:7" ht="15">
      <c r="A2" s="34"/>
      <c r="B2" s="35"/>
      <c r="C2" s="36"/>
      <c r="D2" s="31"/>
      <c r="E2" s="31"/>
      <c r="F2" s="32" t="s">
        <v>27</v>
      </c>
      <c r="G2" s="33"/>
    </row>
    <row r="3" spans="1:7" ht="15">
      <c r="A3" s="37" t="s">
        <v>28</v>
      </c>
      <c r="B3" s="35"/>
      <c r="C3" s="38">
        <v>2007</v>
      </c>
      <c r="D3" s="31"/>
      <c r="E3" s="31"/>
      <c r="F3" s="32" t="s">
        <v>29</v>
      </c>
      <c r="G3" s="33"/>
    </row>
    <row r="4" spans="1:7" ht="15">
      <c r="A4" s="34"/>
      <c r="B4" s="35"/>
      <c r="C4" s="36"/>
      <c r="D4" s="31"/>
      <c r="E4" s="31"/>
      <c r="F4" s="32"/>
      <c r="G4" s="33"/>
    </row>
    <row r="5" spans="1:7" ht="25.5" customHeight="1">
      <c r="A5" s="39" t="s">
        <v>30</v>
      </c>
      <c r="B5" s="39"/>
      <c r="C5" s="39"/>
      <c r="D5" s="39"/>
      <c r="E5" s="40"/>
      <c r="F5" s="32"/>
      <c r="G5" s="33"/>
    </row>
    <row r="6" spans="1:7" ht="15">
      <c r="A6" s="41" t="s">
        <v>31</v>
      </c>
      <c r="B6" s="42"/>
      <c r="C6" s="43">
        <v>6490</v>
      </c>
      <c r="D6" s="44"/>
      <c r="E6" s="44"/>
      <c r="F6" s="32" t="s">
        <v>32</v>
      </c>
      <c r="G6" s="33"/>
    </row>
    <row r="7" spans="1:7" ht="15">
      <c r="A7" s="41" t="s">
        <v>33</v>
      </c>
      <c r="B7" s="42"/>
      <c r="C7" s="43">
        <v>38400</v>
      </c>
      <c r="D7" s="44"/>
      <c r="E7" s="44"/>
      <c r="F7" s="32" t="s">
        <v>34</v>
      </c>
      <c r="G7" s="33"/>
    </row>
    <row r="8" spans="1:7" ht="15">
      <c r="A8" s="45" t="s">
        <v>35</v>
      </c>
      <c r="B8" s="42"/>
      <c r="C8" s="43">
        <v>9345</v>
      </c>
      <c r="D8" s="44"/>
      <c r="E8" s="44"/>
      <c r="F8" s="32" t="s">
        <v>36</v>
      </c>
      <c r="G8" s="33"/>
    </row>
    <row r="9" spans="1:7" ht="15">
      <c r="A9" s="41" t="s">
        <v>37</v>
      </c>
      <c r="B9" s="42"/>
      <c r="C9" s="43">
        <v>153.85</v>
      </c>
      <c r="D9" s="44"/>
      <c r="E9" s="44"/>
      <c r="F9" s="32" t="s">
        <v>38</v>
      </c>
      <c r="G9" s="33"/>
    </row>
    <row r="10" spans="1:7" ht="15">
      <c r="A10" s="46" t="s">
        <v>39</v>
      </c>
      <c r="B10" s="47"/>
      <c r="C10" s="48">
        <f>C8-C9</f>
        <v>9191.15</v>
      </c>
      <c r="D10" s="49"/>
      <c r="E10" s="49"/>
      <c r="F10" s="50" t="s">
        <v>40</v>
      </c>
      <c r="G10" s="33"/>
    </row>
    <row r="11" spans="1:7" ht="15">
      <c r="A11" s="51"/>
      <c r="B11" s="33"/>
      <c r="C11" s="52"/>
      <c r="D11" s="52"/>
      <c r="E11" s="52"/>
      <c r="F11" s="32"/>
      <c r="G11" s="33"/>
    </row>
    <row r="12" spans="1:7" ht="25.5" customHeight="1">
      <c r="A12" s="53" t="s">
        <v>41</v>
      </c>
      <c r="B12" s="53"/>
      <c r="C12" s="53"/>
      <c r="D12" s="53"/>
      <c r="E12" s="54"/>
      <c r="F12" s="32"/>
      <c r="G12" s="33"/>
    </row>
    <row r="13" spans="1:7" ht="19.5" customHeight="1">
      <c r="A13" s="55" t="s">
        <v>42</v>
      </c>
      <c r="B13" s="56"/>
      <c r="C13" s="43">
        <f>2350*3*12</f>
        <v>84600</v>
      </c>
      <c r="D13" s="57"/>
      <c r="E13" s="57"/>
      <c r="F13" s="32"/>
      <c r="G13" s="33"/>
    </row>
    <row r="14" spans="1:7" ht="19.5" customHeight="1">
      <c r="A14" s="55" t="s">
        <v>43</v>
      </c>
      <c r="B14" s="56"/>
      <c r="C14" s="43">
        <v>4800</v>
      </c>
      <c r="D14" s="57"/>
      <c r="E14" s="57"/>
      <c r="F14" s="32"/>
      <c r="G14" s="33"/>
    </row>
    <row r="15" spans="1:7" ht="19.5" customHeight="1">
      <c r="A15" s="55" t="s">
        <v>44</v>
      </c>
      <c r="B15" s="56"/>
      <c r="C15" s="43">
        <v>0</v>
      </c>
      <c r="D15" s="57"/>
      <c r="E15" s="57"/>
      <c r="F15" s="32"/>
      <c r="G15" s="33"/>
    </row>
    <row r="16" spans="1:7" ht="31.5" customHeight="1">
      <c r="A16" s="55" t="s">
        <v>45</v>
      </c>
      <c r="B16" s="56"/>
      <c r="C16" s="43">
        <v>0</v>
      </c>
      <c r="D16" s="57"/>
      <c r="E16" s="57"/>
      <c r="F16" s="32"/>
      <c r="G16" s="33"/>
    </row>
    <row r="17" spans="1:7" ht="31.5" customHeight="1">
      <c r="A17" s="55"/>
      <c r="B17" s="58"/>
      <c r="C17" s="59" t="s">
        <v>46</v>
      </c>
      <c r="D17" s="59" t="s">
        <v>47</v>
      </c>
      <c r="E17" s="59" t="s">
        <v>48</v>
      </c>
      <c r="F17" s="32"/>
      <c r="G17" s="33"/>
    </row>
    <row r="18" spans="1:7" ht="19.5" customHeight="1">
      <c r="A18" s="55" t="s">
        <v>49</v>
      </c>
      <c r="B18" s="58"/>
      <c r="C18" s="60">
        <f>D18-E18</f>
        <v>2500</v>
      </c>
      <c r="D18" s="43">
        <v>3000</v>
      </c>
      <c r="E18" s="43">
        <v>500</v>
      </c>
      <c r="F18" s="50"/>
      <c r="G18" s="61"/>
    </row>
    <row r="19" spans="1:7" ht="19.5" customHeight="1">
      <c r="A19" s="55" t="s">
        <v>50</v>
      </c>
      <c r="B19" s="56"/>
      <c r="C19" s="43">
        <f>8*250*3</f>
        <v>6000</v>
      </c>
      <c r="D19" s="57"/>
      <c r="E19" s="57"/>
      <c r="F19" s="50"/>
      <c r="G19" s="33"/>
    </row>
    <row r="20" spans="1:7" ht="19.5" customHeight="1">
      <c r="A20" s="55" t="s">
        <v>51</v>
      </c>
      <c r="B20" s="56"/>
      <c r="C20" s="43">
        <v>2000</v>
      </c>
      <c r="D20" s="57"/>
      <c r="E20" s="57"/>
      <c r="F20" s="32"/>
      <c r="G20" s="33"/>
    </row>
    <row r="21" spans="1:7" ht="19.5" customHeight="1">
      <c r="A21" s="55" t="s">
        <v>52</v>
      </c>
      <c r="B21" s="56"/>
      <c r="C21" s="43">
        <v>22000</v>
      </c>
      <c r="D21" s="57"/>
      <c r="E21" s="57"/>
      <c r="F21" s="32"/>
      <c r="G21" s="33"/>
    </row>
    <row r="22" spans="1:7" ht="19.5" customHeight="1">
      <c r="A22" s="55" t="s">
        <v>53</v>
      </c>
      <c r="B22" s="56"/>
      <c r="C22" s="43">
        <v>0</v>
      </c>
      <c r="D22" s="57"/>
      <c r="E22" s="57"/>
      <c r="F22" s="32"/>
      <c r="G22" s="33"/>
    </row>
    <row r="23" spans="1:7" ht="31.5" customHeight="1">
      <c r="A23" s="55" t="s">
        <v>54</v>
      </c>
      <c r="B23" s="56"/>
      <c r="C23" s="43">
        <v>0</v>
      </c>
      <c r="D23" s="57"/>
      <c r="E23" s="57"/>
      <c r="F23" s="32"/>
      <c r="G23" s="33"/>
    </row>
    <row r="24" spans="1:7" ht="40.5" customHeight="1">
      <c r="A24" s="62" t="s">
        <v>55</v>
      </c>
      <c r="B24" s="63"/>
      <c r="C24" s="64">
        <f>C13-(SUM(C14:C23))</f>
        <v>47300</v>
      </c>
      <c r="D24" s="65" t="s">
        <v>56</v>
      </c>
      <c r="E24" s="65"/>
      <c r="F24" s="32"/>
      <c r="G24" s="33" t="s">
        <v>57</v>
      </c>
    </row>
    <row r="25" spans="1:7" ht="19.5" customHeight="1">
      <c r="A25" s="66" t="s">
        <v>58</v>
      </c>
      <c r="B25" s="58"/>
      <c r="C25" s="67">
        <f>C24*(GEHILFEN/100)</f>
        <v>2838</v>
      </c>
      <c r="D25" s="43">
        <v>6</v>
      </c>
      <c r="E25" s="50" t="s">
        <v>12</v>
      </c>
      <c r="F25" s="32"/>
      <c r="G25" s="68">
        <v>0.06</v>
      </c>
    </row>
    <row r="26" spans="1:7" ht="33.75" customHeight="1">
      <c r="A26" s="66" t="s">
        <v>59</v>
      </c>
      <c r="B26" s="58"/>
      <c r="C26" s="69">
        <f>C24-GEHILFENWEG</f>
        <v>44462</v>
      </c>
      <c r="D26" s="65" t="s">
        <v>60</v>
      </c>
      <c r="E26" s="65"/>
      <c r="F26" s="32"/>
      <c r="G26" s="33" t="s">
        <v>61</v>
      </c>
    </row>
    <row r="27" spans="1:7" ht="19.5" customHeight="1">
      <c r="A27" s="66" t="s">
        <v>62</v>
      </c>
      <c r="B27" s="58"/>
      <c r="C27" s="67">
        <f>LEHRLINGVOLL*(LEHRLINGTEIL/100)</f>
        <v>2880</v>
      </c>
      <c r="D27" s="43">
        <v>60</v>
      </c>
      <c r="E27" s="50" t="s">
        <v>12</v>
      </c>
      <c r="F27" s="32"/>
      <c r="G27" s="68">
        <v>0.6000000000000001</v>
      </c>
    </row>
    <row r="28" spans="1:7" ht="31.5" customHeight="1">
      <c r="A28" s="55" t="s">
        <v>63</v>
      </c>
      <c r="B28" s="58"/>
      <c r="C28" s="43">
        <v>30000</v>
      </c>
      <c r="D28" s="57"/>
      <c r="E28" s="57"/>
      <c r="F28" s="32"/>
      <c r="G28" s="33"/>
    </row>
    <row r="29" spans="1:7" ht="19.5" customHeight="1">
      <c r="A29" s="55" t="s">
        <v>64</v>
      </c>
      <c r="B29" s="58"/>
      <c r="C29" s="43">
        <v>0</v>
      </c>
      <c r="D29" s="57"/>
      <c r="E29" s="57"/>
      <c r="F29" s="32"/>
      <c r="G29" s="33"/>
    </row>
    <row r="30" spans="1:7" ht="19.5" customHeight="1">
      <c r="A30" s="70" t="s">
        <v>65</v>
      </c>
      <c r="B30" s="71"/>
      <c r="C30" s="72">
        <f>SUM($C$26:$C$29)</f>
        <v>77342</v>
      </c>
      <c r="D30" s="73"/>
      <c r="E30" s="74"/>
      <c r="F30" s="75"/>
      <c r="G30" s="33"/>
    </row>
    <row r="31" spans="1:7" ht="15">
      <c r="A31" s="76"/>
      <c r="B31" s="56"/>
      <c r="C31" s="77"/>
      <c r="D31" s="77"/>
      <c r="E31" s="77"/>
      <c r="F31" s="32"/>
      <c r="G31" s="33"/>
    </row>
    <row r="32" spans="1:7" ht="15">
      <c r="A32" s="76"/>
      <c r="B32" s="56"/>
      <c r="C32" s="77"/>
      <c r="D32" s="78"/>
      <c r="E32" s="78"/>
      <c r="F32" s="32"/>
      <c r="G32" s="33"/>
    </row>
    <row r="33" spans="1:7" ht="15">
      <c r="A33" s="76"/>
      <c r="B33" s="56"/>
      <c r="C33" s="77"/>
      <c r="D33" s="78"/>
      <c r="E33" s="78"/>
      <c r="F33" s="32"/>
      <c r="G33" s="33"/>
    </row>
    <row r="34" spans="1:7" ht="15">
      <c r="A34" s="76"/>
      <c r="B34" s="56"/>
      <c r="C34" s="77"/>
      <c r="D34" s="78"/>
      <c r="E34" s="78"/>
      <c r="F34" s="32"/>
      <c r="G34" s="33"/>
    </row>
    <row r="35" spans="1:7" ht="15">
      <c r="A35" s="76"/>
      <c r="B35" s="56"/>
      <c r="C35" s="77"/>
      <c r="D35" s="78"/>
      <c r="E35" s="78"/>
      <c r="F35" s="32"/>
      <c r="G35" s="33"/>
    </row>
    <row r="36" spans="1:7" ht="15">
      <c r="A36" s="76"/>
      <c r="B36" s="56"/>
      <c r="C36" s="77"/>
      <c r="D36" s="78"/>
      <c r="E36" s="78"/>
      <c r="F36" s="32"/>
      <c r="G36" s="33"/>
    </row>
    <row r="37" spans="1:7" ht="15">
      <c r="A37" s="76"/>
      <c r="B37" s="56"/>
      <c r="C37" s="77"/>
      <c r="D37" s="78"/>
      <c r="E37" s="78"/>
      <c r="F37" s="32"/>
      <c r="G37" s="33"/>
    </row>
    <row r="38" spans="1:7" ht="15">
      <c r="A38" s="76"/>
      <c r="B38" s="56"/>
      <c r="C38" s="77"/>
      <c r="D38" s="78"/>
      <c r="E38" s="78"/>
      <c r="F38" s="32"/>
      <c r="G38" s="33"/>
    </row>
    <row r="39" spans="1:7" ht="15">
      <c r="A39" s="76"/>
      <c r="B39" s="56"/>
      <c r="C39" s="77"/>
      <c r="D39" s="78"/>
      <c r="E39" s="78"/>
      <c r="F39" s="32"/>
      <c r="G39" s="33"/>
    </row>
    <row r="40" spans="1:7" ht="15">
      <c r="A40" s="76"/>
      <c r="B40" s="56"/>
      <c r="C40" s="77"/>
      <c r="D40" s="78"/>
      <c r="E40" s="78"/>
      <c r="F40" s="32"/>
      <c r="G40" s="33"/>
    </row>
    <row r="41" spans="1:7" ht="15">
      <c r="A41" s="76"/>
      <c r="B41" s="56"/>
      <c r="C41" s="77"/>
      <c r="D41" s="78"/>
      <c r="E41" s="78"/>
      <c r="F41" s="32"/>
      <c r="G41" s="33"/>
    </row>
    <row r="42" spans="1:7" ht="15">
      <c r="A42" s="76"/>
      <c r="B42" s="56"/>
      <c r="C42" s="77"/>
      <c r="D42" s="78"/>
      <c r="E42" s="78"/>
      <c r="F42" s="32"/>
      <c r="G42" s="33"/>
    </row>
    <row r="43" spans="1:7" ht="15">
      <c r="A43" s="76"/>
      <c r="B43" s="56"/>
      <c r="C43" s="77"/>
      <c r="D43" s="78"/>
      <c r="E43" s="78"/>
      <c r="F43" s="32"/>
      <c r="G43" s="33"/>
    </row>
    <row r="44" spans="1:7" ht="15">
      <c r="A44" s="76"/>
      <c r="B44" s="56"/>
      <c r="C44" s="77"/>
      <c r="D44" s="78"/>
      <c r="E44" s="78"/>
      <c r="F44" s="32"/>
      <c r="G44" s="33"/>
    </row>
    <row r="45" spans="1:7" ht="15">
      <c r="A45" s="76"/>
      <c r="B45" s="56"/>
      <c r="C45" s="77"/>
      <c r="D45" s="78"/>
      <c r="E45" s="78"/>
      <c r="F45" s="32"/>
      <c r="G45" s="33"/>
    </row>
    <row r="46" spans="1:7" ht="15">
      <c r="A46" s="76"/>
      <c r="B46" s="56"/>
      <c r="C46" s="77"/>
      <c r="D46" s="78"/>
      <c r="E46" s="78"/>
      <c r="F46" s="32"/>
      <c r="G46" s="33"/>
    </row>
    <row r="47" spans="1:7" ht="15">
      <c r="A47" s="76"/>
      <c r="B47" s="56"/>
      <c r="C47" s="77"/>
      <c r="D47" s="78"/>
      <c r="E47" s="78"/>
      <c r="F47" s="32"/>
      <c r="G47" s="33"/>
    </row>
    <row r="48" spans="1:7" ht="15">
      <c r="A48" s="76"/>
      <c r="B48" s="56"/>
      <c r="C48" s="77"/>
      <c r="D48" s="78"/>
      <c r="E48" s="78"/>
      <c r="F48" s="32"/>
      <c r="G48" s="33"/>
    </row>
    <row r="49" spans="1:3" ht="15">
      <c r="A49" s="79"/>
      <c r="C49" s="80"/>
    </row>
    <row r="50" spans="1:3" ht="15">
      <c r="A50" s="79"/>
      <c r="C50" s="80"/>
    </row>
    <row r="51" spans="1:3" ht="15">
      <c r="A51" s="79"/>
      <c r="C51" s="80"/>
    </row>
    <row r="52" spans="1:3" ht="15">
      <c r="A52" s="79"/>
      <c r="C52" s="80"/>
    </row>
    <row r="53" spans="1:3" ht="15">
      <c r="A53" s="79"/>
      <c r="C53" s="80"/>
    </row>
    <row r="54" spans="1:3" ht="15">
      <c r="A54" s="79"/>
      <c r="C54" s="80"/>
    </row>
    <row r="55" spans="1:3" ht="15">
      <c r="A55" s="79"/>
      <c r="C55" s="80"/>
    </row>
    <row r="56" spans="1:3" ht="15">
      <c r="A56" s="79"/>
      <c r="C56" s="80"/>
    </row>
    <row r="57" spans="1:3" ht="15">
      <c r="A57" s="79"/>
      <c r="C57" s="80"/>
    </row>
    <row r="58" spans="1:3" ht="15">
      <c r="A58" s="79"/>
      <c r="C58" s="80"/>
    </row>
    <row r="59" spans="1:3" ht="15">
      <c r="A59" s="79"/>
      <c r="C59" s="80"/>
    </row>
    <row r="60" spans="1:3" ht="15">
      <c r="A60" s="79"/>
      <c r="C60" s="80"/>
    </row>
    <row r="61" spans="1:3" ht="15">
      <c r="A61" s="79"/>
      <c r="C61" s="80"/>
    </row>
    <row r="62" spans="1:3" ht="15">
      <c r="A62" s="79"/>
      <c r="C62" s="80"/>
    </row>
    <row r="63" spans="1:3" ht="15">
      <c r="A63" s="79"/>
      <c r="C63" s="80"/>
    </row>
    <row r="64" spans="1:3" ht="15">
      <c r="A64" s="79"/>
      <c r="C64" s="80"/>
    </row>
    <row r="65" spans="1:3" ht="15">
      <c r="A65" s="79"/>
      <c r="C65" s="80"/>
    </row>
    <row r="66" spans="1:3" ht="15">
      <c r="A66" s="79"/>
      <c r="C66" s="80"/>
    </row>
    <row r="67" spans="1:3" ht="15">
      <c r="A67" s="79"/>
      <c r="C67" s="80"/>
    </row>
    <row r="68" spans="1:3" ht="15">
      <c r="A68" s="79"/>
      <c r="C68" s="80"/>
    </row>
    <row r="69" spans="1:3" ht="15">
      <c r="A69" s="79"/>
      <c r="C69" s="80"/>
    </row>
    <row r="70" spans="1:3" ht="15">
      <c r="A70" s="79"/>
      <c r="C70" s="80"/>
    </row>
    <row r="71" spans="1:3" ht="15">
      <c r="A71" s="79"/>
      <c r="C71" s="80"/>
    </row>
    <row r="72" spans="1:3" ht="15">
      <c r="A72" s="79"/>
      <c r="C72" s="80"/>
    </row>
    <row r="73" spans="1:3" ht="15">
      <c r="A73" s="79"/>
      <c r="C73" s="80"/>
    </row>
    <row r="74" spans="1:3" ht="15">
      <c r="A74" s="79"/>
      <c r="C74" s="80"/>
    </row>
    <row r="75" spans="1:3" ht="15">
      <c r="A75" s="79"/>
      <c r="C75" s="80"/>
    </row>
    <row r="76" spans="1:3" ht="15">
      <c r="A76" s="79"/>
      <c r="C76" s="80"/>
    </row>
    <row r="77" spans="1:3" ht="15">
      <c r="A77" s="79"/>
      <c r="C77" s="80"/>
    </row>
    <row r="78" spans="1:3" ht="15">
      <c r="A78" s="79"/>
      <c r="C78" s="80"/>
    </row>
    <row r="79" spans="1:3" ht="15">
      <c r="A79" s="79"/>
      <c r="C79" s="80"/>
    </row>
    <row r="80" spans="1:3" ht="15">
      <c r="A80" s="79"/>
      <c r="C80" s="80"/>
    </row>
  </sheetData>
  <sheetProtection/>
  <mergeCells count="5">
    <mergeCell ref="A1:D1"/>
    <mergeCell ref="A5:D5"/>
    <mergeCell ref="A12:D12"/>
    <mergeCell ref="D24:E24"/>
    <mergeCell ref="D26:E26"/>
  </mergeCells>
  <printOptions/>
  <pageMargins left="0.5" right="0.5" top="0.5" bottom="0.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showOutlineSymbols="0" zoomScale="75" zoomScaleNormal="75" workbookViewId="0" topLeftCell="A1">
      <selection activeCell="C8" sqref="C8"/>
    </sheetView>
  </sheetViews>
  <sheetFormatPr defaultColWidth="8.88671875" defaultRowHeight="15"/>
  <cols>
    <col min="1" max="1" width="32.99609375" style="1" customWidth="1"/>
    <col min="2" max="2" width="2.3359375" style="1" customWidth="1"/>
    <col min="3" max="3" width="10.5546875" style="2" customWidth="1"/>
    <col min="4" max="5" width="11.99609375" style="1" customWidth="1"/>
    <col min="6" max="6" width="66.77734375" style="1" customWidth="1"/>
    <col min="7" max="16384" width="8.5546875" style="1" customWidth="1"/>
  </cols>
  <sheetData>
    <row r="1" spans="1:6" ht="24" customHeight="1">
      <c r="A1" s="81" t="s">
        <v>66</v>
      </c>
      <c r="B1" s="81"/>
      <c r="C1" s="81"/>
      <c r="D1" s="81"/>
      <c r="E1" s="81"/>
      <c r="F1" s="25"/>
    </row>
    <row r="2" spans="1:6" ht="15">
      <c r="A2" s="7"/>
      <c r="B2" s="7"/>
      <c r="C2" s="17"/>
      <c r="D2" s="7"/>
      <c r="E2" s="7"/>
      <c r="F2" s="25"/>
    </row>
    <row r="3" spans="1:6" ht="19.5" customHeight="1">
      <c r="A3" s="82" t="s">
        <v>61</v>
      </c>
      <c r="B3" s="19"/>
      <c r="C3" s="43">
        <f>LEHRLINGVOLL*((100-LEHRLINGTEIL)/100)</f>
        <v>1920</v>
      </c>
      <c r="D3" s="19"/>
      <c r="E3" s="7"/>
      <c r="F3" s="25"/>
    </row>
    <row r="4" spans="1:6" ht="19.5" customHeight="1">
      <c r="A4" s="82" t="s">
        <v>44</v>
      </c>
      <c r="B4" s="19"/>
      <c r="C4" s="43">
        <f>GEHALTTECH</f>
        <v>0</v>
      </c>
      <c r="D4" s="19"/>
      <c r="E4" s="7"/>
      <c r="F4" s="25"/>
    </row>
    <row r="5" spans="1:6" ht="19.5" customHeight="1">
      <c r="A5" s="82" t="s">
        <v>67</v>
      </c>
      <c r="B5" s="19"/>
      <c r="C5" s="43">
        <f>GEHILFENWEG</f>
        <v>2838</v>
      </c>
      <c r="D5" s="19"/>
      <c r="E5" s="7"/>
      <c r="F5" s="25"/>
    </row>
    <row r="6" spans="1:6" ht="19.5" customHeight="1">
      <c r="A6" s="82" t="s">
        <v>68</v>
      </c>
      <c r="B6" s="19"/>
      <c r="C6" s="43">
        <f>PERSLOHN</f>
        <v>0</v>
      </c>
      <c r="D6" s="19"/>
      <c r="E6" s="7"/>
      <c r="F6" s="25"/>
    </row>
    <row r="7" spans="1:6" ht="19.5" customHeight="1">
      <c r="A7" s="82" t="s">
        <v>69</v>
      </c>
      <c r="B7" s="19"/>
      <c r="C7" s="43">
        <v>0</v>
      </c>
      <c r="D7" s="83" t="s">
        <v>70</v>
      </c>
      <c r="E7" s="83" t="s">
        <v>71</v>
      </c>
      <c r="F7" s="25"/>
    </row>
    <row r="8" spans="1:6" ht="19.5" customHeight="1">
      <c r="A8" s="82" t="s">
        <v>72</v>
      </c>
      <c r="B8" s="19"/>
      <c r="C8" s="60">
        <f>D8-E8</f>
        <v>0</v>
      </c>
      <c r="D8" s="43">
        <v>0</v>
      </c>
      <c r="E8" s="43">
        <v>0</v>
      </c>
      <c r="F8" s="84"/>
    </row>
    <row r="9" spans="1:6" ht="19.5" customHeight="1">
      <c r="A9" s="82" t="s">
        <v>73</v>
      </c>
      <c r="B9" s="19"/>
      <c r="C9" s="43">
        <v>0</v>
      </c>
      <c r="D9" s="19"/>
      <c r="E9" s="19"/>
      <c r="F9" s="25"/>
    </row>
    <row r="10" spans="1:6" ht="19.5" customHeight="1">
      <c r="A10" s="82" t="s">
        <v>74</v>
      </c>
      <c r="B10" s="19"/>
      <c r="C10" s="43">
        <v>0</v>
      </c>
      <c r="D10" s="19"/>
      <c r="E10" s="7"/>
      <c r="F10" s="25"/>
    </row>
    <row r="11" spans="1:6" ht="19.5" customHeight="1">
      <c r="A11" s="82" t="s">
        <v>75</v>
      </c>
      <c r="B11" s="19"/>
      <c r="C11" s="43">
        <f>FEIERTAGE</f>
        <v>6000</v>
      </c>
      <c r="D11" s="19"/>
      <c r="E11" s="7"/>
      <c r="F11" s="25"/>
    </row>
    <row r="12" spans="1:6" ht="19.5" customHeight="1">
      <c r="A12" s="82" t="s">
        <v>76</v>
      </c>
      <c r="B12" s="19"/>
      <c r="C12" s="43">
        <f>VWL</f>
        <v>2000</v>
      </c>
      <c r="D12" s="19"/>
      <c r="E12" s="7"/>
      <c r="F12" s="25"/>
    </row>
    <row r="13" spans="1:6" ht="19.5" customHeight="1">
      <c r="A13" s="82" t="s">
        <v>77</v>
      </c>
      <c r="B13" s="19"/>
      <c r="C13" s="43">
        <f>LFZ</f>
        <v>22000</v>
      </c>
      <c r="D13" s="19"/>
      <c r="E13" s="7"/>
      <c r="F13" s="25"/>
    </row>
    <row r="14" spans="1:6" ht="19.5" customHeight="1">
      <c r="A14" s="82" t="s">
        <v>78</v>
      </c>
      <c r="B14" s="19"/>
      <c r="C14" s="43">
        <f>FreiwLeist</f>
        <v>0</v>
      </c>
      <c r="D14" s="19"/>
      <c r="E14" s="7"/>
      <c r="F14" s="25"/>
    </row>
    <row r="15" spans="1:6" ht="19.5" customHeight="1">
      <c r="A15" s="82" t="s">
        <v>79</v>
      </c>
      <c r="B15" s="19"/>
      <c r="C15" s="43">
        <f>AUSLÖSUNG</f>
        <v>0</v>
      </c>
      <c r="D15" s="19"/>
      <c r="E15" s="7"/>
      <c r="F15" s="25"/>
    </row>
    <row r="16" spans="1:6" ht="19.5" customHeight="1">
      <c r="A16" s="15" t="s">
        <v>80</v>
      </c>
      <c r="B16" s="15"/>
      <c r="C16" s="16">
        <f>SUM(C3:C15)</f>
        <v>34758</v>
      </c>
      <c r="D16" s="85"/>
      <c r="E16" s="15"/>
      <c r="F16" s="25"/>
    </row>
    <row r="17" spans="1:6" ht="15">
      <c r="A17" s="7"/>
      <c r="B17" s="7"/>
      <c r="C17" s="17"/>
      <c r="D17" s="7"/>
      <c r="E17" s="7"/>
      <c r="F17" s="25"/>
    </row>
    <row r="18" spans="1:6" ht="15">
      <c r="A18" s="7"/>
      <c r="B18" s="7"/>
      <c r="C18" s="17"/>
      <c r="D18" s="7"/>
      <c r="E18" s="7"/>
      <c r="F18" s="25"/>
    </row>
    <row r="19" spans="1:6" ht="15">
      <c r="A19" s="7"/>
      <c r="B19" s="7"/>
      <c r="C19" s="17"/>
      <c r="D19" s="7"/>
      <c r="E19" s="7"/>
      <c r="F19" s="25"/>
    </row>
    <row r="20" spans="1:6" ht="15">
      <c r="A20" s="7"/>
      <c r="B20" s="7"/>
      <c r="C20" s="17"/>
      <c r="D20" s="7"/>
      <c r="E20" s="7"/>
      <c r="F20" s="25"/>
    </row>
    <row r="21" spans="1:6" ht="15">
      <c r="A21" s="7"/>
      <c r="B21" s="7"/>
      <c r="C21" s="17"/>
      <c r="D21" s="7"/>
      <c r="E21" s="7"/>
      <c r="F21" s="25"/>
    </row>
    <row r="22" spans="1:6" ht="15">
      <c r="A22" s="7"/>
      <c r="B22" s="7"/>
      <c r="C22" s="17"/>
      <c r="D22" s="7"/>
      <c r="E22" s="7"/>
      <c r="F22" s="25"/>
    </row>
    <row r="23" spans="1:6" ht="15">
      <c r="A23" s="7"/>
      <c r="B23" s="7"/>
      <c r="C23" s="17"/>
      <c r="D23" s="7"/>
      <c r="E23" s="7"/>
      <c r="F23" s="25"/>
    </row>
    <row r="24" spans="1:6" ht="15">
      <c r="A24" s="7"/>
      <c r="B24" s="7"/>
      <c r="C24" s="17"/>
      <c r="D24" s="7"/>
      <c r="E24" s="7"/>
      <c r="F24" s="25"/>
    </row>
    <row r="25" spans="1:6" ht="15">
      <c r="A25" s="7"/>
      <c r="B25" s="7"/>
      <c r="C25" s="17"/>
      <c r="D25" s="7"/>
      <c r="E25" s="7"/>
      <c r="F25" s="25"/>
    </row>
    <row r="26" spans="1:6" ht="15">
      <c r="A26" s="7"/>
      <c r="B26" s="7"/>
      <c r="C26" s="17"/>
      <c r="D26" s="7"/>
      <c r="E26" s="7"/>
      <c r="F26" s="25"/>
    </row>
    <row r="27" spans="1:6" ht="15">
      <c r="A27" s="7"/>
      <c r="B27" s="7"/>
      <c r="C27" s="17"/>
      <c r="D27" s="7"/>
      <c r="E27" s="7"/>
      <c r="F27" s="25"/>
    </row>
    <row r="28" spans="1:6" ht="15">
      <c r="A28" s="7"/>
      <c r="B28" s="7"/>
      <c r="C28" s="17"/>
      <c r="D28" s="7"/>
      <c r="E28" s="7"/>
      <c r="F28" s="25"/>
    </row>
    <row r="29" ht="15">
      <c r="C29" s="80"/>
    </row>
    <row r="30" ht="15">
      <c r="C30" s="80"/>
    </row>
    <row r="31" ht="15">
      <c r="C31" s="80"/>
    </row>
    <row r="32" ht="15">
      <c r="C32" s="80"/>
    </row>
    <row r="33" ht="15">
      <c r="C33" s="80"/>
    </row>
    <row r="34" ht="15">
      <c r="C34" s="80"/>
    </row>
    <row r="35" ht="15">
      <c r="C35" s="80"/>
    </row>
    <row r="36" ht="15">
      <c r="C36" s="80"/>
    </row>
    <row r="37" ht="15">
      <c r="C37" s="80"/>
    </row>
    <row r="38" ht="15">
      <c r="C38" s="80"/>
    </row>
    <row r="39" ht="15">
      <c r="C39" s="80"/>
    </row>
    <row r="40" ht="15">
      <c r="C40" s="80"/>
    </row>
    <row r="41" ht="15">
      <c r="C41" s="80"/>
    </row>
    <row r="42" ht="15">
      <c r="C42" s="80"/>
    </row>
    <row r="43" ht="15">
      <c r="C43" s="80"/>
    </row>
    <row r="44" ht="15">
      <c r="C44" s="80"/>
    </row>
    <row r="45" ht="15">
      <c r="C45" s="80"/>
    </row>
    <row r="46" ht="15">
      <c r="C46" s="80"/>
    </row>
    <row r="47" ht="15">
      <c r="C47" s="80"/>
    </row>
    <row r="48" ht="15">
      <c r="C48" s="80"/>
    </row>
    <row r="49" ht="15">
      <c r="C49" s="80"/>
    </row>
    <row r="50" ht="15">
      <c r="C50" s="80"/>
    </row>
    <row r="51" ht="15">
      <c r="C51" s="80"/>
    </row>
    <row r="52" ht="15">
      <c r="C52" s="80"/>
    </row>
    <row r="53" ht="15">
      <c r="C53" s="80"/>
    </row>
    <row r="54" ht="15">
      <c r="C54" s="80"/>
    </row>
    <row r="55" ht="15">
      <c r="C55" s="80"/>
    </row>
    <row r="56" ht="15">
      <c r="C56" s="80"/>
    </row>
    <row r="57" ht="15">
      <c r="C57" s="80"/>
    </row>
    <row r="58" ht="15">
      <c r="C58" s="80"/>
    </row>
    <row r="59" ht="15">
      <c r="C59" s="80"/>
    </row>
    <row r="60" ht="15">
      <c r="C60" s="80"/>
    </row>
    <row r="61" ht="15">
      <c r="C61" s="80"/>
    </row>
    <row r="62" ht="15">
      <c r="C62" s="80"/>
    </row>
    <row r="63" ht="15">
      <c r="C63" s="80"/>
    </row>
    <row r="64" ht="15">
      <c r="C64" s="80"/>
    </row>
    <row r="65" ht="15">
      <c r="C65" s="80"/>
    </row>
    <row r="66" ht="15">
      <c r="C66" s="80"/>
    </row>
  </sheetData>
  <sheetProtection/>
  <mergeCells count="1">
    <mergeCell ref="A1:E1"/>
  </mergeCells>
  <printOptions/>
  <pageMargins left="0.5" right="0.5" top="0.5" bottom="0.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showOutlineSymbols="0" zoomScale="75" zoomScaleNormal="75" workbookViewId="0" topLeftCell="A1">
      <selection activeCell="E12" sqref="E12"/>
    </sheetView>
  </sheetViews>
  <sheetFormatPr defaultColWidth="8.88671875" defaultRowHeight="15"/>
  <cols>
    <col min="1" max="1" width="32.99609375" style="27" customWidth="1"/>
    <col min="2" max="2" width="3.3359375" style="27" customWidth="1"/>
    <col min="3" max="3" width="14.6640625" style="28" customWidth="1"/>
    <col min="4" max="5" width="8.5546875" style="27" customWidth="1"/>
    <col min="6" max="6" width="38.6640625" style="27" customWidth="1"/>
    <col min="7" max="16384" width="8.5546875" style="27" customWidth="1"/>
  </cols>
  <sheetData>
    <row r="1" spans="1:7" ht="25.5" customHeight="1">
      <c r="A1" s="86" t="s">
        <v>81</v>
      </c>
      <c r="B1" s="86"/>
      <c r="C1" s="86"/>
      <c r="D1" s="87"/>
      <c r="E1" s="87"/>
      <c r="F1" s="88"/>
      <c r="G1" s="88"/>
    </row>
    <row r="2" spans="1:7" s="93" customFormat="1" ht="17.25" customHeight="1">
      <c r="A2" s="89" t="s">
        <v>82</v>
      </c>
      <c r="B2" s="89"/>
      <c r="C2" s="90">
        <v>2000</v>
      </c>
      <c r="D2" s="91"/>
      <c r="E2" s="91"/>
      <c r="F2" s="92"/>
      <c r="G2" s="92"/>
    </row>
    <row r="3" spans="1:7" s="93" customFormat="1" ht="17.25" customHeight="1">
      <c r="A3" s="89" t="s">
        <v>83</v>
      </c>
      <c r="B3" s="89"/>
      <c r="C3" s="90">
        <v>500</v>
      </c>
      <c r="D3" s="91"/>
      <c r="E3" s="91"/>
      <c r="F3" s="92"/>
      <c r="G3" s="92"/>
    </row>
    <row r="4" spans="1:7" s="93" customFormat="1" ht="17.25" customHeight="1">
      <c r="A4" s="89" t="s">
        <v>84</v>
      </c>
      <c r="B4" s="89"/>
      <c r="C4" s="90">
        <v>2500</v>
      </c>
      <c r="D4" s="91"/>
      <c r="E4" s="91"/>
      <c r="F4" s="92"/>
      <c r="G4" s="92"/>
    </row>
    <row r="5" spans="1:7" s="93" customFormat="1" ht="17.25" customHeight="1">
      <c r="A5" s="89" t="s">
        <v>85</v>
      </c>
      <c r="B5" s="89"/>
      <c r="C5" s="90">
        <v>2500</v>
      </c>
      <c r="D5" s="91"/>
      <c r="E5" s="91"/>
      <c r="F5" s="92"/>
      <c r="G5" s="92"/>
    </row>
    <row r="6" spans="1:7" s="93" customFormat="1" ht="17.25" customHeight="1">
      <c r="A6" s="89" t="s">
        <v>86</v>
      </c>
      <c r="B6" s="89"/>
      <c r="C6" s="90">
        <v>0</v>
      </c>
      <c r="D6" s="91"/>
      <c r="E6" s="91"/>
      <c r="F6" s="92"/>
      <c r="G6" s="92"/>
    </row>
    <row r="7" spans="1:7" s="93" customFormat="1" ht="17.25" customHeight="1">
      <c r="A7" s="89" t="s">
        <v>87</v>
      </c>
      <c r="B7" s="89"/>
      <c r="C7" s="90">
        <f>295+200</f>
        <v>495</v>
      </c>
      <c r="D7" s="91"/>
      <c r="E7" s="91"/>
      <c r="F7" s="92"/>
      <c r="G7" s="92"/>
    </row>
    <row r="8" spans="1:7" s="93" customFormat="1" ht="17.25" customHeight="1">
      <c r="A8" s="89" t="s">
        <v>88</v>
      </c>
      <c r="B8" s="89"/>
      <c r="C8" s="90">
        <v>2000</v>
      </c>
      <c r="D8" s="91"/>
      <c r="E8" s="91"/>
      <c r="F8" s="92"/>
      <c r="G8" s="92"/>
    </row>
    <row r="9" spans="1:7" s="93" customFormat="1" ht="17.25" customHeight="1">
      <c r="A9" s="89" t="s">
        <v>89</v>
      </c>
      <c r="B9" s="89"/>
      <c r="C9" s="90">
        <v>0</v>
      </c>
      <c r="D9" s="91"/>
      <c r="E9" s="91"/>
      <c r="F9" s="92"/>
      <c r="G9" s="92"/>
    </row>
    <row r="10" spans="1:7" s="93" customFormat="1" ht="17.25" customHeight="1">
      <c r="A10" s="89" t="s">
        <v>90</v>
      </c>
      <c r="B10" s="89"/>
      <c r="C10" s="90">
        <v>0</v>
      </c>
      <c r="D10" s="91"/>
      <c r="E10" s="91"/>
      <c r="F10" s="92"/>
      <c r="G10" s="92"/>
    </row>
    <row r="11" spans="1:7" s="93" customFormat="1" ht="17.25" customHeight="1">
      <c r="A11" s="89" t="s">
        <v>91</v>
      </c>
      <c r="B11" s="89"/>
      <c r="C11" s="90">
        <v>5000</v>
      </c>
      <c r="D11" s="91"/>
      <c r="E11" s="91"/>
      <c r="F11" s="92"/>
      <c r="G11" s="92"/>
    </row>
    <row r="12" spans="1:7" s="93" customFormat="1" ht="17.25" customHeight="1">
      <c r="A12" s="89" t="s">
        <v>92</v>
      </c>
      <c r="B12" s="89"/>
      <c r="C12" s="90">
        <v>3000</v>
      </c>
      <c r="D12" s="91"/>
      <c r="E12" s="91"/>
      <c r="F12" s="92"/>
      <c r="G12" s="92"/>
    </row>
    <row r="13" spans="1:7" s="93" customFormat="1" ht="17.25" customHeight="1">
      <c r="A13" s="89" t="s">
        <v>93</v>
      </c>
      <c r="B13" s="89"/>
      <c r="C13" s="90">
        <v>500</v>
      </c>
      <c r="D13" s="91"/>
      <c r="E13" s="91"/>
      <c r="F13" s="92"/>
      <c r="G13" s="92"/>
    </row>
    <row r="14" spans="1:7" s="93" customFormat="1" ht="17.25" customHeight="1">
      <c r="A14" s="89" t="s">
        <v>94</v>
      </c>
      <c r="B14" s="89"/>
      <c r="C14" s="90">
        <v>5000</v>
      </c>
      <c r="D14" s="91"/>
      <c r="E14" s="91"/>
      <c r="F14" s="92"/>
      <c r="G14" s="92"/>
    </row>
    <row r="15" spans="1:7" s="93" customFormat="1" ht="17.25" customHeight="1">
      <c r="A15" s="89" t="s">
        <v>95</v>
      </c>
      <c r="B15" s="89"/>
      <c r="C15" s="90">
        <v>0</v>
      </c>
      <c r="D15" s="91"/>
      <c r="E15" s="91"/>
      <c r="F15" s="92"/>
      <c r="G15" s="92"/>
    </row>
    <row r="16" spans="1:7" s="93" customFormat="1" ht="17.25" customHeight="1">
      <c r="A16" s="89" t="s">
        <v>96</v>
      </c>
      <c r="B16" s="89"/>
      <c r="C16" s="90">
        <v>6000</v>
      </c>
      <c r="D16" s="91"/>
      <c r="E16" s="91"/>
      <c r="F16" s="92"/>
      <c r="G16" s="92"/>
    </row>
    <row r="17" spans="1:7" s="93" customFormat="1" ht="17.25" customHeight="1">
      <c r="A17" s="89" t="s">
        <v>97</v>
      </c>
      <c r="B17" s="89"/>
      <c r="C17" s="90">
        <v>1500</v>
      </c>
      <c r="D17" s="91"/>
      <c r="E17" s="91"/>
      <c r="F17" s="92"/>
      <c r="G17" s="92"/>
    </row>
    <row r="18" spans="1:7" s="93" customFormat="1" ht="17.25" customHeight="1">
      <c r="A18" s="89" t="s">
        <v>98</v>
      </c>
      <c r="B18" s="89"/>
      <c r="C18" s="90">
        <v>3000</v>
      </c>
      <c r="D18" s="91"/>
      <c r="E18" s="91"/>
      <c r="F18" s="92"/>
      <c r="G18" s="92"/>
    </row>
    <row r="19" spans="1:7" s="93" customFormat="1" ht="17.25" customHeight="1">
      <c r="A19" s="89" t="s">
        <v>99</v>
      </c>
      <c r="B19" s="89"/>
      <c r="C19" s="90">
        <v>500</v>
      </c>
      <c r="D19" s="91"/>
      <c r="E19" s="91"/>
      <c r="F19" s="92"/>
      <c r="G19" s="92"/>
    </row>
    <row r="20" spans="1:7" s="93" customFormat="1" ht="17.25" customHeight="1">
      <c r="A20" s="94" t="s">
        <v>100</v>
      </c>
      <c r="B20" s="94"/>
      <c r="C20" s="95">
        <f>SUM(C2:C19)</f>
        <v>34495</v>
      </c>
      <c r="D20" s="91"/>
      <c r="E20" s="91"/>
      <c r="F20" s="92"/>
      <c r="G20" s="92"/>
    </row>
    <row r="21" spans="1:7" ht="15">
      <c r="A21" s="87"/>
      <c r="B21" s="87"/>
      <c r="C21" s="96"/>
      <c r="D21" s="87"/>
      <c r="E21" s="87"/>
      <c r="F21" s="88"/>
      <c r="G21" s="88"/>
    </row>
    <row r="22" spans="1:7" ht="15">
      <c r="A22" s="87"/>
      <c r="B22" s="87"/>
      <c r="C22" s="96"/>
      <c r="D22" s="87"/>
      <c r="E22" s="87"/>
      <c r="F22" s="88"/>
      <c r="G22" s="88"/>
    </row>
    <row r="23" spans="1:7" ht="15">
      <c r="A23" s="87"/>
      <c r="B23" s="87"/>
      <c r="C23" s="96"/>
      <c r="D23" s="87"/>
      <c r="E23" s="87"/>
      <c r="F23" s="88"/>
      <c r="G23" s="88"/>
    </row>
    <row r="24" spans="1:7" ht="15">
      <c r="A24" s="87"/>
      <c r="B24" s="87"/>
      <c r="C24" s="96"/>
      <c r="D24" s="87"/>
      <c r="E24" s="87"/>
      <c r="F24" s="88"/>
      <c r="G24" s="88"/>
    </row>
    <row r="25" spans="1:7" ht="15">
      <c r="A25" s="87"/>
      <c r="B25" s="87"/>
      <c r="C25" s="96"/>
      <c r="D25" s="87"/>
      <c r="E25" s="87"/>
      <c r="F25" s="88"/>
      <c r="G25" s="88"/>
    </row>
    <row r="26" spans="1:7" ht="15">
      <c r="A26" s="87"/>
      <c r="B26" s="87"/>
      <c r="C26" s="96"/>
      <c r="D26" s="87"/>
      <c r="E26" s="87"/>
      <c r="F26" s="88"/>
      <c r="G26" s="88"/>
    </row>
    <row r="27" spans="1:7" ht="15">
      <c r="A27" s="87"/>
      <c r="B27" s="87"/>
      <c r="C27" s="96"/>
      <c r="D27" s="87"/>
      <c r="E27" s="87"/>
      <c r="F27" s="88"/>
      <c r="G27" s="88"/>
    </row>
    <row r="28" spans="1:7" ht="15">
      <c r="A28" s="87"/>
      <c r="B28" s="87"/>
      <c r="C28" s="96"/>
      <c r="D28" s="87"/>
      <c r="E28" s="87"/>
      <c r="F28" s="88"/>
      <c r="G28" s="88"/>
    </row>
    <row r="29" spans="1:7" ht="15">
      <c r="A29" s="87"/>
      <c r="B29" s="87"/>
      <c r="C29" s="96"/>
      <c r="D29" s="87"/>
      <c r="E29" s="87"/>
      <c r="F29" s="88"/>
      <c r="G29" s="88"/>
    </row>
    <row r="30" spans="1:7" ht="15">
      <c r="A30" s="87"/>
      <c r="B30" s="87"/>
      <c r="C30" s="96"/>
      <c r="D30" s="87"/>
      <c r="E30" s="87"/>
      <c r="F30" s="88"/>
      <c r="G30" s="88"/>
    </row>
    <row r="31" spans="1:7" ht="15">
      <c r="A31" s="87"/>
      <c r="B31" s="87"/>
      <c r="C31" s="96"/>
      <c r="D31" s="87"/>
      <c r="E31" s="87"/>
      <c r="F31" s="88"/>
      <c r="G31" s="88"/>
    </row>
    <row r="32" spans="1:7" ht="15">
      <c r="A32" s="87"/>
      <c r="B32" s="87"/>
      <c r="C32" s="96"/>
      <c r="D32" s="87"/>
      <c r="E32" s="87"/>
      <c r="F32" s="88"/>
      <c r="G32" s="88"/>
    </row>
    <row r="33" spans="1:7" ht="15">
      <c r="A33" s="87"/>
      <c r="B33" s="87"/>
      <c r="C33" s="96"/>
      <c r="D33" s="87"/>
      <c r="E33" s="87"/>
      <c r="F33" s="88"/>
      <c r="G33" s="88"/>
    </row>
    <row r="34" spans="1:7" ht="15">
      <c r="A34" s="87"/>
      <c r="B34" s="87"/>
      <c r="C34" s="96"/>
      <c r="D34" s="87"/>
      <c r="E34" s="87"/>
      <c r="F34" s="88"/>
      <c r="G34" s="88"/>
    </row>
    <row r="35" spans="1:7" ht="15">
      <c r="A35" s="87"/>
      <c r="B35" s="87"/>
      <c r="C35" s="96"/>
      <c r="D35" s="87"/>
      <c r="E35" s="87"/>
      <c r="F35" s="88"/>
      <c r="G35" s="88"/>
    </row>
    <row r="36" spans="1:7" ht="15">
      <c r="A36" s="87"/>
      <c r="B36" s="87"/>
      <c r="C36" s="96"/>
      <c r="D36" s="87"/>
      <c r="E36" s="87"/>
      <c r="F36" s="88"/>
      <c r="G36" s="88"/>
    </row>
    <row r="37" spans="1:7" ht="15">
      <c r="A37" s="87"/>
      <c r="B37" s="87"/>
      <c r="C37" s="96"/>
      <c r="D37" s="87"/>
      <c r="E37" s="87"/>
      <c r="F37" s="88"/>
      <c r="G37" s="88"/>
    </row>
    <row r="38" spans="1:7" ht="15">
      <c r="A38" s="87"/>
      <c r="B38" s="87"/>
      <c r="C38" s="96"/>
      <c r="D38" s="87"/>
      <c r="E38" s="87"/>
      <c r="F38" s="88"/>
      <c r="G38" s="88"/>
    </row>
    <row r="39" spans="1:7" ht="15">
      <c r="A39" s="87"/>
      <c r="B39" s="87"/>
      <c r="C39" s="96"/>
      <c r="D39" s="87"/>
      <c r="E39" s="87"/>
      <c r="F39" s="88"/>
      <c r="G39" s="88"/>
    </row>
    <row r="40" ht="15">
      <c r="C40" s="80"/>
    </row>
    <row r="41" ht="15">
      <c r="C41" s="80"/>
    </row>
    <row r="42" ht="15">
      <c r="C42" s="80"/>
    </row>
    <row r="43" ht="15">
      <c r="C43" s="80"/>
    </row>
    <row r="44" ht="15">
      <c r="C44" s="80"/>
    </row>
    <row r="45" ht="15">
      <c r="C45" s="80"/>
    </row>
    <row r="46" ht="15">
      <c r="C46" s="80"/>
    </row>
    <row r="47" ht="15">
      <c r="C47" s="80"/>
    </row>
    <row r="48" ht="15">
      <c r="C48" s="80"/>
    </row>
    <row r="49" ht="15">
      <c r="C49" s="80"/>
    </row>
    <row r="50" ht="15">
      <c r="C50" s="80"/>
    </row>
    <row r="51" ht="15">
      <c r="C51" s="80"/>
    </row>
    <row r="52" ht="15">
      <c r="C52" s="80"/>
    </row>
    <row r="53" ht="15">
      <c r="C53" s="80"/>
    </row>
    <row r="54" ht="15">
      <c r="C54" s="80"/>
    </row>
    <row r="55" ht="15">
      <c r="C55" s="80"/>
    </row>
    <row r="56" ht="15">
      <c r="C56" s="80"/>
    </row>
    <row r="57" ht="15">
      <c r="C57" s="80"/>
    </row>
    <row r="58" ht="15">
      <c r="C58" s="80"/>
    </row>
    <row r="59" ht="15">
      <c r="C59" s="80"/>
    </row>
    <row r="60" ht="15">
      <c r="C60" s="80"/>
    </row>
    <row r="61" ht="15">
      <c r="C61" s="80"/>
    </row>
    <row r="62" ht="15">
      <c r="C62" s="80"/>
    </row>
    <row r="63" ht="15">
      <c r="C63" s="80"/>
    </row>
    <row r="64" ht="15">
      <c r="C64" s="80"/>
    </row>
    <row r="65" ht="15">
      <c r="C65" s="80"/>
    </row>
    <row r="66" ht="15">
      <c r="C66" s="80"/>
    </row>
    <row r="67" ht="15">
      <c r="C67" s="80"/>
    </row>
    <row r="68" ht="15">
      <c r="C68" s="80"/>
    </row>
    <row r="69" ht="15">
      <c r="C69" s="80"/>
    </row>
    <row r="70" ht="15">
      <c r="C70" s="80"/>
    </row>
  </sheetData>
  <sheetProtection/>
  <mergeCells count="1">
    <mergeCell ref="A1:C1"/>
  </mergeCells>
  <printOptions/>
  <pageMargins left="0.5" right="0.5" top="0.5" bottom="0.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showOutlineSymbols="0" zoomScale="75" zoomScaleNormal="75" workbookViewId="0" topLeftCell="A1">
      <selection activeCell="D19" sqref="D19"/>
    </sheetView>
  </sheetViews>
  <sheetFormatPr defaultColWidth="8.88671875" defaultRowHeight="15"/>
  <cols>
    <col min="1" max="1" width="18.10546875" style="27" customWidth="1"/>
    <col min="2" max="2" width="14.5546875" style="27" customWidth="1"/>
    <col min="3" max="3" width="3.6640625" style="27" customWidth="1"/>
    <col min="4" max="4" width="10.88671875" style="28" customWidth="1"/>
    <col min="5" max="6" width="8.5546875" style="27" customWidth="1"/>
    <col min="7" max="7" width="39.3359375" style="27" customWidth="1"/>
    <col min="8" max="16384" width="8.5546875" style="27" customWidth="1"/>
  </cols>
  <sheetData>
    <row r="1" spans="1:7" ht="17.25">
      <c r="A1" s="18" t="s">
        <v>101</v>
      </c>
      <c r="B1" s="18"/>
      <c r="C1" s="18"/>
      <c r="D1" s="18"/>
      <c r="E1" s="97"/>
      <c r="F1" s="97"/>
      <c r="G1" s="88"/>
    </row>
    <row r="2" spans="1:7" ht="15">
      <c r="A2" s="98" t="s">
        <v>102</v>
      </c>
      <c r="B2" s="99"/>
      <c r="C2" s="100"/>
      <c r="D2" s="43">
        <v>15000</v>
      </c>
      <c r="E2" s="19"/>
      <c r="F2" s="101"/>
      <c r="G2" s="88"/>
    </row>
    <row r="3" spans="1:7" ht="15" customHeight="1">
      <c r="A3" s="98" t="s">
        <v>103</v>
      </c>
      <c r="B3" s="98"/>
      <c r="C3" s="100"/>
      <c r="D3" s="43">
        <v>0</v>
      </c>
      <c r="E3" s="19"/>
      <c r="F3" s="101"/>
      <c r="G3" s="88"/>
    </row>
    <row r="4" spans="1:7" ht="15">
      <c r="A4" s="102" t="s">
        <v>104</v>
      </c>
      <c r="B4" s="102" t="s">
        <v>105</v>
      </c>
      <c r="C4" s="19"/>
      <c r="D4" s="43">
        <v>12000</v>
      </c>
      <c r="E4" s="19"/>
      <c r="F4" s="101"/>
      <c r="G4" s="88"/>
    </row>
    <row r="5" spans="1:7" ht="15">
      <c r="A5" s="102"/>
      <c r="B5" s="102" t="s">
        <v>106</v>
      </c>
      <c r="C5" s="19"/>
      <c r="D5" s="43">
        <v>1200</v>
      </c>
      <c r="E5" s="19"/>
      <c r="F5" s="101"/>
      <c r="G5" s="88"/>
    </row>
    <row r="6" spans="1:7" ht="15">
      <c r="A6" s="102"/>
      <c r="B6" s="102"/>
      <c r="C6" s="19"/>
      <c r="D6" s="17"/>
      <c r="E6" s="19"/>
      <c r="F6" s="101"/>
      <c r="G6" s="88"/>
    </row>
    <row r="7" spans="1:7" ht="43.5">
      <c r="A7" s="103" t="s">
        <v>107</v>
      </c>
      <c r="B7" s="87" t="s">
        <v>108</v>
      </c>
      <c r="C7" s="101"/>
      <c r="D7" s="43">
        <v>7500</v>
      </c>
      <c r="E7" s="19"/>
      <c r="F7" s="101"/>
      <c r="G7" s="88"/>
    </row>
    <row r="8" spans="1:7" ht="15">
      <c r="A8" s="102"/>
      <c r="B8" s="102" t="s">
        <v>109</v>
      </c>
      <c r="C8" s="19"/>
      <c r="D8" s="43">
        <v>3000</v>
      </c>
      <c r="E8" s="19"/>
      <c r="F8" s="101"/>
      <c r="G8" s="88"/>
    </row>
    <row r="9" spans="1:7" ht="15">
      <c r="A9" s="102"/>
      <c r="B9" s="102"/>
      <c r="C9" s="19"/>
      <c r="D9" s="17"/>
      <c r="E9" s="19"/>
      <c r="F9" s="101"/>
      <c r="G9" s="88"/>
    </row>
    <row r="10" spans="1:7" ht="15">
      <c r="A10" s="102" t="s">
        <v>110</v>
      </c>
      <c r="B10" s="102"/>
      <c r="C10" s="19"/>
      <c r="D10" s="43">
        <v>0</v>
      </c>
      <c r="E10" s="19"/>
      <c r="F10" s="101"/>
      <c r="G10" s="88"/>
    </row>
    <row r="11" spans="1:7" ht="15">
      <c r="A11" s="102" t="s">
        <v>111</v>
      </c>
      <c r="B11" s="102"/>
      <c r="C11" s="19"/>
      <c r="D11" s="43">
        <v>0</v>
      </c>
      <c r="E11" s="19"/>
      <c r="F11" s="101"/>
      <c r="G11" s="88"/>
    </row>
    <row r="12" spans="1:7" ht="15" customHeight="1">
      <c r="A12" s="104" t="s">
        <v>112</v>
      </c>
      <c r="B12" s="104"/>
      <c r="C12" s="104"/>
      <c r="D12" s="48">
        <f>SUM(D2:D11)</f>
        <v>38700</v>
      </c>
      <c r="E12" s="85"/>
      <c r="F12" s="97"/>
      <c r="G12" s="88"/>
    </row>
    <row r="13" spans="1:7" ht="15">
      <c r="A13" s="101"/>
      <c r="B13" s="101"/>
      <c r="C13" s="101"/>
      <c r="D13" s="17"/>
      <c r="E13" s="101"/>
      <c r="F13" s="101"/>
      <c r="G13" s="88"/>
    </row>
    <row r="14" spans="1:7" ht="17.25" customHeight="1">
      <c r="A14" s="105" t="s">
        <v>113</v>
      </c>
      <c r="B14" s="105"/>
      <c r="C14" s="105"/>
      <c r="D14" s="105"/>
      <c r="E14" s="97"/>
      <c r="F14" s="97"/>
      <c r="G14" s="88"/>
    </row>
    <row r="15" spans="1:7" ht="15">
      <c r="A15" s="101"/>
      <c r="B15" s="19" t="s">
        <v>66</v>
      </c>
      <c r="C15" s="19"/>
      <c r="D15" s="17">
        <f>PERSKOSTEN</f>
        <v>34758</v>
      </c>
      <c r="E15" s="19"/>
      <c r="F15" s="101"/>
      <c r="G15" s="88"/>
    </row>
    <row r="16" spans="1:7" ht="15">
      <c r="A16" s="101"/>
      <c r="B16" s="19" t="s">
        <v>114</v>
      </c>
      <c r="C16" s="19"/>
      <c r="D16" s="17">
        <f>SACHKOSTEN</f>
        <v>34495</v>
      </c>
      <c r="E16" s="19"/>
      <c r="F16" s="101"/>
      <c r="G16" s="88"/>
    </row>
    <row r="17" spans="1:7" ht="15">
      <c r="A17" s="101"/>
      <c r="B17" s="19" t="s">
        <v>115</v>
      </c>
      <c r="C17" s="19"/>
      <c r="D17" s="17">
        <f>KALKKOSTEN</f>
        <v>38700</v>
      </c>
      <c r="E17" s="19"/>
      <c r="F17" s="101"/>
      <c r="G17" s="88"/>
    </row>
    <row r="18" spans="1:7" ht="17.25">
      <c r="A18" s="97"/>
      <c r="B18" s="106" t="s">
        <v>116</v>
      </c>
      <c r="C18" s="107"/>
      <c r="D18" s="48">
        <f>SUM(D15:D17)</f>
        <v>107953</v>
      </c>
      <c r="E18" s="85"/>
      <c r="F18" s="97"/>
      <c r="G18" s="88"/>
    </row>
    <row r="19" spans="1:7" ht="15">
      <c r="A19" s="101"/>
      <c r="B19" s="101"/>
      <c r="C19" s="101"/>
      <c r="D19" s="17"/>
      <c r="E19" s="101"/>
      <c r="F19" s="101"/>
      <c r="G19" s="88"/>
    </row>
    <row r="20" spans="1:7" ht="15">
      <c r="A20" s="101"/>
      <c r="B20" s="101"/>
      <c r="C20" s="101"/>
      <c r="D20" s="17"/>
      <c r="E20" s="101"/>
      <c r="F20" s="101"/>
      <c r="G20" s="88"/>
    </row>
    <row r="21" spans="1:7" ht="15">
      <c r="A21" s="101"/>
      <c r="B21" s="101"/>
      <c r="C21" s="101"/>
      <c r="D21" s="17"/>
      <c r="E21" s="101"/>
      <c r="F21" s="101"/>
      <c r="G21" s="88"/>
    </row>
    <row r="22" spans="1:7" ht="15">
      <c r="A22" s="101"/>
      <c r="B22" s="101"/>
      <c r="C22" s="101"/>
      <c r="D22" s="17"/>
      <c r="E22" s="101"/>
      <c r="F22" s="101"/>
      <c r="G22" s="88"/>
    </row>
    <row r="23" spans="1:7" ht="15">
      <c r="A23" s="101"/>
      <c r="B23" s="101"/>
      <c r="C23" s="101"/>
      <c r="D23" s="17"/>
      <c r="E23" s="101"/>
      <c r="F23" s="101"/>
      <c r="G23" s="88"/>
    </row>
    <row r="24" spans="1:7" ht="15">
      <c r="A24" s="101"/>
      <c r="B24" s="101"/>
      <c r="C24" s="101"/>
      <c r="D24" s="17"/>
      <c r="E24" s="101"/>
      <c r="F24" s="101"/>
      <c r="G24" s="88"/>
    </row>
    <row r="25" spans="1:7" ht="15">
      <c r="A25" s="101"/>
      <c r="B25" s="101"/>
      <c r="C25" s="101"/>
      <c r="D25" s="17"/>
      <c r="E25" s="101"/>
      <c r="F25" s="101"/>
      <c r="G25" s="88"/>
    </row>
    <row r="26" spans="1:7" ht="15">
      <c r="A26" s="101"/>
      <c r="B26" s="101"/>
      <c r="C26" s="101"/>
      <c r="D26" s="17"/>
      <c r="E26" s="101"/>
      <c r="F26" s="101"/>
      <c r="G26" s="88"/>
    </row>
    <row r="27" spans="1:7" ht="15">
      <c r="A27" s="101"/>
      <c r="B27" s="101"/>
      <c r="C27" s="101"/>
      <c r="D27" s="17"/>
      <c r="E27" s="101"/>
      <c r="F27" s="101"/>
      <c r="G27" s="88"/>
    </row>
    <row r="28" spans="1:7" ht="15">
      <c r="A28" s="101"/>
      <c r="B28" s="101"/>
      <c r="C28" s="101"/>
      <c r="D28" s="17"/>
      <c r="E28" s="101"/>
      <c r="F28" s="101"/>
      <c r="G28" s="88"/>
    </row>
    <row r="29" spans="1:7" ht="15">
      <c r="A29" s="101"/>
      <c r="B29" s="101"/>
      <c r="C29" s="101"/>
      <c r="D29" s="17"/>
      <c r="E29" s="101"/>
      <c r="F29" s="101"/>
      <c r="G29" s="88"/>
    </row>
    <row r="30" spans="1:7" ht="15">
      <c r="A30" s="101"/>
      <c r="B30" s="101"/>
      <c r="C30" s="101"/>
      <c r="D30" s="17"/>
      <c r="E30" s="101"/>
      <c r="F30" s="101"/>
      <c r="G30" s="88"/>
    </row>
    <row r="31" spans="1:7" ht="15">
      <c r="A31" s="101"/>
      <c r="B31" s="101"/>
      <c r="C31" s="101"/>
      <c r="D31" s="17"/>
      <c r="E31" s="101"/>
      <c r="F31" s="101"/>
      <c r="G31" s="88"/>
    </row>
    <row r="32" spans="1:7" ht="15">
      <c r="A32" s="101"/>
      <c r="B32" s="101"/>
      <c r="C32" s="101"/>
      <c r="D32" s="17"/>
      <c r="E32" s="101"/>
      <c r="F32" s="101"/>
      <c r="G32" s="88"/>
    </row>
    <row r="33" spans="1:7" ht="15">
      <c r="A33" s="101"/>
      <c r="B33" s="101"/>
      <c r="C33" s="101"/>
      <c r="D33" s="17"/>
      <c r="E33" s="101"/>
      <c r="F33" s="101"/>
      <c r="G33" s="88"/>
    </row>
    <row r="34" spans="1:7" ht="15">
      <c r="A34" s="101"/>
      <c r="B34" s="101"/>
      <c r="C34" s="101"/>
      <c r="D34" s="17"/>
      <c r="E34" s="101"/>
      <c r="F34" s="101"/>
      <c r="G34" s="88"/>
    </row>
    <row r="35" spans="1:7" ht="15">
      <c r="A35" s="101"/>
      <c r="B35" s="101"/>
      <c r="C35" s="101"/>
      <c r="D35" s="17"/>
      <c r="E35" s="101"/>
      <c r="F35" s="101"/>
      <c r="G35" s="88"/>
    </row>
    <row r="36" spans="1:7" ht="15">
      <c r="A36" s="101"/>
      <c r="B36" s="101"/>
      <c r="C36" s="101"/>
      <c r="D36" s="17"/>
      <c r="E36" s="101"/>
      <c r="F36" s="101"/>
      <c r="G36" s="88"/>
    </row>
    <row r="37" spans="1:7" ht="15">
      <c r="A37" s="101"/>
      <c r="B37" s="101"/>
      <c r="C37" s="101"/>
      <c r="D37" s="17"/>
      <c r="E37" s="101"/>
      <c r="F37" s="101"/>
      <c r="G37" s="88"/>
    </row>
    <row r="38" spans="1:7" ht="15">
      <c r="A38" s="101"/>
      <c r="B38" s="101"/>
      <c r="C38" s="101"/>
      <c r="D38" s="17"/>
      <c r="E38" s="101"/>
      <c r="F38" s="101"/>
      <c r="G38" s="88"/>
    </row>
    <row r="39" spans="1:7" ht="15">
      <c r="A39" s="101"/>
      <c r="B39" s="101"/>
      <c r="C39" s="101"/>
      <c r="D39" s="17"/>
      <c r="E39" s="101"/>
      <c r="F39" s="101"/>
      <c r="G39" s="88"/>
    </row>
    <row r="40" ht="15">
      <c r="D40" s="80"/>
    </row>
    <row r="41" ht="15">
      <c r="D41" s="80"/>
    </row>
    <row r="42" ht="15">
      <c r="D42" s="80"/>
    </row>
    <row r="43" ht="15">
      <c r="D43" s="80"/>
    </row>
    <row r="44" ht="15">
      <c r="D44" s="80"/>
    </row>
    <row r="45" ht="15">
      <c r="D45" s="80"/>
    </row>
    <row r="46" ht="15">
      <c r="D46" s="80"/>
    </row>
    <row r="47" ht="15">
      <c r="D47" s="80"/>
    </row>
    <row r="48" ht="15">
      <c r="D48" s="80"/>
    </row>
    <row r="49" ht="15">
      <c r="D49" s="80"/>
    </row>
    <row r="50" ht="15">
      <c r="D50" s="80"/>
    </row>
    <row r="51" ht="15">
      <c r="D51" s="80"/>
    </row>
    <row r="52" ht="15">
      <c r="D52" s="80"/>
    </row>
    <row r="53" ht="15">
      <c r="D53" s="80"/>
    </row>
    <row r="54" ht="15">
      <c r="D54" s="80"/>
    </row>
    <row r="55" ht="15">
      <c r="D55" s="80"/>
    </row>
    <row r="56" ht="15">
      <c r="D56" s="80"/>
    </row>
    <row r="57" ht="15">
      <c r="D57" s="80"/>
    </row>
    <row r="58" ht="15">
      <c r="D58" s="80"/>
    </row>
    <row r="59" ht="15">
      <c r="D59" s="80"/>
    </row>
    <row r="60" ht="15">
      <c r="D60" s="80"/>
    </row>
    <row r="61" ht="15">
      <c r="D61" s="80"/>
    </row>
    <row r="62" ht="15">
      <c r="D62" s="80"/>
    </row>
    <row r="63" ht="15">
      <c r="D63" s="80"/>
    </row>
    <row r="64" ht="15">
      <c r="D64" s="80"/>
    </row>
    <row r="65" ht="15">
      <c r="D65" s="80"/>
    </row>
    <row r="66" ht="15">
      <c r="D66" s="80"/>
    </row>
    <row r="67" ht="15">
      <c r="D67" s="80"/>
    </row>
    <row r="68" ht="15">
      <c r="D68" s="80"/>
    </row>
  </sheetData>
  <sheetProtection/>
  <mergeCells count="4">
    <mergeCell ref="A1:D1"/>
    <mergeCell ref="A3:B3"/>
    <mergeCell ref="A12:B12"/>
    <mergeCell ref="A14:D14"/>
  </mergeCells>
  <printOptions/>
  <pageMargins left="0.5" right="0.5" top="0.5" bottom="0.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showOutlineSymbols="0" zoomScale="75" zoomScaleNormal="75" workbookViewId="0" topLeftCell="A1">
      <selection activeCell="C5" sqref="C5"/>
    </sheetView>
  </sheetViews>
  <sheetFormatPr defaultColWidth="8.88671875" defaultRowHeight="15"/>
  <cols>
    <col min="1" max="1" width="35.6640625" style="1" customWidth="1"/>
    <col min="2" max="2" width="3.5546875" style="1" customWidth="1"/>
    <col min="3" max="3" width="9.77734375" style="2" customWidth="1"/>
    <col min="4" max="4" width="8.5546875" style="1" customWidth="1"/>
    <col min="5" max="5" width="45.99609375" style="1" customWidth="1"/>
    <col min="6" max="16384" width="8.5546875" style="1" customWidth="1"/>
  </cols>
  <sheetData>
    <row r="1" spans="1:5" ht="17.25">
      <c r="A1" s="18" t="s">
        <v>6</v>
      </c>
      <c r="B1" s="18"/>
      <c r="C1" s="18"/>
      <c r="D1" s="15"/>
      <c r="E1" s="7"/>
    </row>
    <row r="2" spans="1:5" ht="15">
      <c r="A2" s="7"/>
      <c r="B2" s="7"/>
      <c r="C2" s="12"/>
      <c r="D2" s="7"/>
      <c r="E2" s="7"/>
    </row>
    <row r="3" spans="1:5" ht="18.75" customHeight="1">
      <c r="A3" s="9" t="s">
        <v>117</v>
      </c>
      <c r="B3" s="19"/>
      <c r="C3" s="43">
        <v>0</v>
      </c>
      <c r="D3" s="19"/>
      <c r="E3" s="7"/>
    </row>
    <row r="4" spans="1:5" ht="18.75" customHeight="1">
      <c r="A4" s="9" t="s">
        <v>118</v>
      </c>
      <c r="B4" s="19"/>
      <c r="C4" s="43">
        <v>0</v>
      </c>
      <c r="D4" s="19"/>
      <c r="E4" s="7"/>
    </row>
    <row r="5" spans="1:5" ht="18.75" customHeight="1">
      <c r="A5" s="9" t="s">
        <v>119</v>
      </c>
      <c r="B5" s="19"/>
      <c r="C5" s="43">
        <f>AUSLÖSUNG</f>
        <v>0</v>
      </c>
      <c r="D5" s="19"/>
      <c r="E5" s="7"/>
    </row>
    <row r="6" spans="1:5" ht="18.75" customHeight="1">
      <c r="A6" s="9" t="s">
        <v>120</v>
      </c>
      <c r="B6" s="19"/>
      <c r="C6" s="43">
        <v>0</v>
      </c>
      <c r="D6" s="19"/>
      <c r="E6" s="7"/>
    </row>
    <row r="7" spans="1:5" ht="18.75" customHeight="1">
      <c r="A7" s="19"/>
      <c r="B7" s="19"/>
      <c r="C7" s="17"/>
      <c r="D7" s="19"/>
      <c r="E7" s="7"/>
    </row>
    <row r="8" spans="1:5" ht="15">
      <c r="A8" s="15" t="s">
        <v>116</v>
      </c>
      <c r="B8" s="15"/>
      <c r="C8" s="16">
        <f>SUM(C3:C6)</f>
        <v>0</v>
      </c>
      <c r="D8" s="85"/>
      <c r="E8" s="7"/>
    </row>
    <row r="9" spans="1:5" ht="15">
      <c r="A9" s="7"/>
      <c r="B9" s="7"/>
      <c r="C9" s="17"/>
      <c r="D9" s="7"/>
      <c r="E9" s="7"/>
    </row>
    <row r="10" spans="1:5" ht="15">
      <c r="A10" s="7"/>
      <c r="B10" s="7"/>
      <c r="C10" s="12"/>
      <c r="D10" s="7"/>
      <c r="E10" s="7"/>
    </row>
    <row r="11" spans="1:5" ht="15">
      <c r="A11" s="7"/>
      <c r="B11" s="7"/>
      <c r="C11" s="12"/>
      <c r="D11" s="7"/>
      <c r="E11" s="7"/>
    </row>
    <row r="12" spans="1:5" ht="15">
      <c r="A12" s="7"/>
      <c r="B12" s="7"/>
      <c r="C12" s="12"/>
      <c r="D12" s="7"/>
      <c r="E12" s="7"/>
    </row>
    <row r="13" spans="1:5" ht="15">
      <c r="A13" s="7"/>
      <c r="B13" s="7"/>
      <c r="C13" s="12"/>
      <c r="D13" s="7"/>
      <c r="E13" s="7"/>
    </row>
    <row r="14" spans="1:5" ht="15">
      <c r="A14" s="7"/>
      <c r="B14" s="7"/>
      <c r="C14" s="12"/>
      <c r="D14" s="7"/>
      <c r="E14" s="7"/>
    </row>
    <row r="15" spans="1:5" ht="15">
      <c r="A15" s="7"/>
      <c r="B15" s="7"/>
      <c r="C15" s="12"/>
      <c r="D15" s="7"/>
      <c r="E15" s="7"/>
    </row>
    <row r="16" spans="1:5" ht="15">
      <c r="A16" s="7"/>
      <c r="B16" s="7"/>
      <c r="C16" s="12"/>
      <c r="D16" s="7"/>
      <c r="E16" s="7"/>
    </row>
    <row r="17" spans="1:5" ht="15">
      <c r="A17" s="7"/>
      <c r="B17" s="7"/>
      <c r="C17" s="12"/>
      <c r="D17" s="7"/>
      <c r="E17" s="7"/>
    </row>
    <row r="18" spans="1:5" ht="15">
      <c r="A18" s="7"/>
      <c r="B18" s="7"/>
      <c r="C18" s="12"/>
      <c r="D18" s="7"/>
      <c r="E18" s="7"/>
    </row>
    <row r="19" spans="1:5" ht="15">
      <c r="A19" s="7"/>
      <c r="B19" s="7"/>
      <c r="C19" s="12"/>
      <c r="D19" s="7"/>
      <c r="E19" s="7"/>
    </row>
    <row r="20" spans="1:5" ht="15">
      <c r="A20" s="7"/>
      <c r="B20" s="7"/>
      <c r="C20" s="12"/>
      <c r="D20" s="7"/>
      <c r="E20" s="7"/>
    </row>
    <row r="21" spans="1:5" ht="15">
      <c r="A21" s="7"/>
      <c r="B21" s="7"/>
      <c r="C21" s="12"/>
      <c r="D21" s="7"/>
      <c r="E21" s="7"/>
    </row>
    <row r="22" spans="1:5" ht="15">
      <c r="A22" s="7"/>
      <c r="B22" s="7"/>
      <c r="C22" s="12"/>
      <c r="D22" s="7"/>
      <c r="E22" s="7"/>
    </row>
    <row r="23" spans="1:5" ht="15">
      <c r="A23" s="7"/>
      <c r="B23" s="7"/>
      <c r="C23" s="12"/>
      <c r="D23" s="7"/>
      <c r="E23" s="7"/>
    </row>
    <row r="24" spans="1:5" ht="15">
      <c r="A24" s="7"/>
      <c r="B24" s="7"/>
      <c r="C24" s="12"/>
      <c r="D24" s="7"/>
      <c r="E24" s="7"/>
    </row>
    <row r="25" spans="1:5" ht="15">
      <c r="A25" s="7"/>
      <c r="B25" s="7"/>
      <c r="C25" s="12"/>
      <c r="D25" s="7"/>
      <c r="E25" s="7"/>
    </row>
    <row r="26" spans="1:5" ht="15">
      <c r="A26" s="7"/>
      <c r="B26" s="7"/>
      <c r="C26" s="12"/>
      <c r="D26" s="7"/>
      <c r="E26" s="7"/>
    </row>
    <row r="27" spans="1:5" ht="15">
      <c r="A27" s="7"/>
      <c r="B27" s="7"/>
      <c r="C27" s="12"/>
      <c r="D27" s="7"/>
      <c r="E27" s="7"/>
    </row>
    <row r="28" spans="1:5" ht="15">
      <c r="A28" s="7"/>
      <c r="B28" s="7"/>
      <c r="C28" s="12"/>
      <c r="D28" s="7"/>
      <c r="E28" s="7"/>
    </row>
    <row r="29" spans="1:5" ht="15">
      <c r="A29" s="7"/>
      <c r="B29" s="7"/>
      <c r="C29" s="12"/>
      <c r="D29" s="7"/>
      <c r="E29" s="7"/>
    </row>
    <row r="30" spans="1:5" ht="15">
      <c r="A30" s="7"/>
      <c r="B30" s="7"/>
      <c r="C30" s="12"/>
      <c r="D30" s="7"/>
      <c r="E30" s="7"/>
    </row>
    <row r="31" spans="1:5" ht="15">
      <c r="A31" s="7"/>
      <c r="B31" s="7"/>
      <c r="C31" s="12"/>
      <c r="D31" s="7"/>
      <c r="E31" s="7"/>
    </row>
    <row r="32" spans="1:5" ht="15">
      <c r="A32" s="7"/>
      <c r="B32" s="7"/>
      <c r="C32" s="12"/>
      <c r="D32" s="7"/>
      <c r="E32" s="7"/>
    </row>
    <row r="33" spans="1:5" ht="15">
      <c r="A33" s="7"/>
      <c r="B33" s="7"/>
      <c r="C33" s="12"/>
      <c r="D33" s="7"/>
      <c r="E33" s="7"/>
    </row>
    <row r="34" spans="1:5" ht="15">
      <c r="A34" s="7"/>
      <c r="B34" s="7"/>
      <c r="C34" s="12"/>
      <c r="D34" s="7"/>
      <c r="E34" s="7"/>
    </row>
    <row r="35" spans="1:5" ht="15">
      <c r="A35" s="7"/>
      <c r="B35" s="7"/>
      <c r="C35" s="12"/>
      <c r="D35" s="7"/>
      <c r="E35" s="7"/>
    </row>
    <row r="36" spans="1:5" ht="15">
      <c r="A36" s="7"/>
      <c r="B36" s="7"/>
      <c r="C36" s="12"/>
      <c r="D36" s="7"/>
      <c r="E36" s="7"/>
    </row>
    <row r="37" spans="1:5" ht="15">
      <c r="A37" s="7"/>
      <c r="B37" s="7"/>
      <c r="C37" s="12"/>
      <c r="D37" s="7"/>
      <c r="E37" s="7"/>
    </row>
    <row r="38" spans="1:5" ht="15">
      <c r="A38" s="7"/>
      <c r="B38" s="7"/>
      <c r="C38" s="12"/>
      <c r="D38" s="7"/>
      <c r="E38" s="7"/>
    </row>
    <row r="39" spans="1:5" ht="15">
      <c r="A39" s="7"/>
      <c r="B39" s="7"/>
      <c r="C39" s="12"/>
      <c r="D39" s="7"/>
      <c r="E39" s="7"/>
    </row>
    <row r="40" spans="1:5" ht="15">
      <c r="A40" s="7"/>
      <c r="B40" s="7"/>
      <c r="C40" s="12"/>
      <c r="D40" s="7"/>
      <c r="E40" s="7"/>
    </row>
    <row r="41" spans="1:5" ht="15">
      <c r="A41" s="7"/>
      <c r="B41" s="7"/>
      <c r="C41" s="12"/>
      <c r="D41" s="7"/>
      <c r="E41" s="7"/>
    </row>
    <row r="42" spans="1:5" ht="15">
      <c r="A42" s="7"/>
      <c r="B42" s="7"/>
      <c r="C42" s="12"/>
      <c r="D42" s="7"/>
      <c r="E42" s="7"/>
    </row>
  </sheetData>
  <sheetProtection/>
  <mergeCells count="1">
    <mergeCell ref="A1:C1"/>
  </mergeCells>
  <printOptions/>
  <pageMargins left="0.5" right="0.5" top="0.5" bottom="0.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0"/>
  <sheetViews>
    <sheetView showOutlineSymbols="0" zoomScale="75" zoomScaleNormal="75" workbookViewId="0" topLeftCell="A1">
      <selection activeCell="D14" sqref="D14"/>
    </sheetView>
  </sheetViews>
  <sheetFormatPr defaultColWidth="8.88671875" defaultRowHeight="15"/>
  <cols>
    <col min="1" max="1" width="39.4453125" style="1" customWidth="1"/>
    <col min="2" max="2" width="3.21484375" style="1" customWidth="1"/>
    <col min="3" max="3" width="14.10546875" style="2" customWidth="1"/>
    <col min="4" max="4" width="11.99609375" style="2" customWidth="1"/>
    <col min="5" max="16384" width="8.5546875" style="1" customWidth="1"/>
  </cols>
  <sheetData>
    <row r="1" spans="1:12" ht="17.25">
      <c r="A1" s="108" t="s">
        <v>121</v>
      </c>
      <c r="B1" s="108"/>
      <c r="C1" s="108"/>
      <c r="D1" s="16"/>
      <c r="E1" s="7"/>
      <c r="F1" s="7"/>
      <c r="G1" s="7"/>
      <c r="H1" s="7"/>
      <c r="I1" s="7"/>
      <c r="J1" s="7"/>
      <c r="K1" s="7"/>
      <c r="L1" s="7"/>
    </row>
    <row r="2" spans="1:12" ht="15">
      <c r="A2" s="7"/>
      <c r="B2" s="7"/>
      <c r="C2" s="8" t="s">
        <v>122</v>
      </c>
      <c r="D2" s="8" t="s">
        <v>123</v>
      </c>
      <c r="E2" s="7"/>
      <c r="F2" s="7"/>
      <c r="G2" s="7"/>
      <c r="H2" s="7"/>
      <c r="I2" s="7"/>
      <c r="J2" s="7"/>
      <c r="K2" s="7"/>
      <c r="L2" s="7"/>
    </row>
    <row r="3" spans="1:12" ht="15">
      <c r="A3" s="82" t="s">
        <v>124</v>
      </c>
      <c r="B3" s="19"/>
      <c r="C3" s="43">
        <v>193825.5</v>
      </c>
      <c r="D3" s="17">
        <f>C3/12</f>
        <v>16152.125</v>
      </c>
      <c r="E3" s="109"/>
      <c r="F3" s="109"/>
      <c r="G3" s="7"/>
      <c r="H3" s="7"/>
      <c r="I3" s="7"/>
      <c r="J3" s="7"/>
      <c r="K3" s="7"/>
      <c r="L3" s="7"/>
    </row>
    <row r="4" spans="1:12" ht="15">
      <c r="A4" s="82" t="s">
        <v>125</v>
      </c>
      <c r="B4" s="19"/>
      <c r="C4" s="43">
        <f>C3*0.02</f>
        <v>3876.51</v>
      </c>
      <c r="D4" s="17">
        <f>C4/12</f>
        <v>323.0425</v>
      </c>
      <c r="E4" s="7"/>
      <c r="F4" s="7"/>
      <c r="G4" s="7"/>
      <c r="H4" s="7"/>
      <c r="I4" s="7"/>
      <c r="J4" s="7"/>
      <c r="K4" s="7"/>
      <c r="L4" s="7"/>
    </row>
    <row r="5" spans="1:12" ht="15">
      <c r="A5" s="110" t="s">
        <v>126</v>
      </c>
      <c r="B5" s="9"/>
      <c r="C5" s="67">
        <f>C3-C4</f>
        <v>189948.99</v>
      </c>
      <c r="D5" s="17">
        <f>C5/12</f>
        <v>15829.082499999999</v>
      </c>
      <c r="E5" s="7"/>
      <c r="F5" s="7"/>
      <c r="G5" s="7"/>
      <c r="H5" s="7"/>
      <c r="I5" s="7"/>
      <c r="J5" s="7"/>
      <c r="K5" s="7"/>
      <c r="L5" s="7"/>
    </row>
    <row r="6" spans="1:12" ht="15">
      <c r="A6" s="82" t="s">
        <v>127</v>
      </c>
      <c r="B6" s="19"/>
      <c r="C6" s="43">
        <v>5000</v>
      </c>
      <c r="D6" s="17">
        <f>C6/12</f>
        <v>416.6666666666667</v>
      </c>
      <c r="E6" s="7"/>
      <c r="F6" s="7"/>
      <c r="G6" s="7"/>
      <c r="H6" s="7"/>
      <c r="I6" s="7"/>
      <c r="J6" s="7"/>
      <c r="K6" s="7"/>
      <c r="L6" s="7"/>
    </row>
    <row r="7" spans="1:12" ht="15">
      <c r="A7" s="110" t="s">
        <v>55</v>
      </c>
      <c r="B7" s="9"/>
      <c r="C7" s="67">
        <f>C5-C6</f>
        <v>184948.99</v>
      </c>
      <c r="D7" s="17">
        <f>C7/12</f>
        <v>15412.415833333333</v>
      </c>
      <c r="E7" s="7"/>
      <c r="F7" s="7"/>
      <c r="G7" s="7"/>
      <c r="H7" s="7"/>
      <c r="I7" s="7"/>
      <c r="J7" s="7"/>
      <c r="K7" s="7"/>
      <c r="L7" s="7"/>
    </row>
    <row r="8" spans="1:12" ht="15">
      <c r="A8" s="82" t="s">
        <v>128</v>
      </c>
      <c r="B8" s="7"/>
      <c r="C8" s="43">
        <v>7232.33</v>
      </c>
      <c r="D8" s="17"/>
      <c r="E8" s="7"/>
      <c r="F8" s="7"/>
      <c r="G8" s="7"/>
      <c r="H8" s="7"/>
      <c r="I8" s="7"/>
      <c r="J8" s="7"/>
      <c r="K8" s="7"/>
      <c r="L8" s="7"/>
    </row>
    <row r="9" spans="1:12" ht="29.25">
      <c r="A9" s="111" t="s">
        <v>129</v>
      </c>
      <c r="B9" s="101"/>
      <c r="C9" s="43">
        <v>2523.8</v>
      </c>
      <c r="D9" s="17"/>
      <c r="E9" s="7"/>
      <c r="F9" s="7"/>
      <c r="G9" s="7"/>
      <c r="H9" s="7"/>
      <c r="I9" s="7"/>
      <c r="J9" s="7"/>
      <c r="K9" s="7"/>
      <c r="L9" s="7"/>
    </row>
    <row r="10" spans="1:12" ht="21.75">
      <c r="A10" s="112" t="s">
        <v>130</v>
      </c>
      <c r="B10" s="113"/>
      <c r="C10" s="114">
        <f>C7+C8+C9</f>
        <v>194705.11999999997</v>
      </c>
      <c r="D10" s="115">
        <f>BETR.LEIST/12</f>
        <v>16225.426666666664</v>
      </c>
      <c r="E10" s="7"/>
      <c r="F10" s="7"/>
      <c r="G10" s="7"/>
      <c r="H10" s="7"/>
      <c r="I10" s="7"/>
      <c r="J10" s="7"/>
      <c r="K10" s="7"/>
      <c r="L10" s="7"/>
    </row>
    <row r="11" spans="1:12" ht="15">
      <c r="A11" s="7"/>
      <c r="B11" s="7"/>
      <c r="C11" s="17"/>
      <c r="D11" s="12"/>
      <c r="E11" s="7"/>
      <c r="F11" s="7"/>
      <c r="G11" s="7"/>
      <c r="H11" s="7"/>
      <c r="I11" s="7"/>
      <c r="J11" s="7"/>
      <c r="K11" s="7"/>
      <c r="L11" s="7"/>
    </row>
    <row r="12" spans="1:12" ht="15">
      <c r="A12" s="7"/>
      <c r="B12" s="7"/>
      <c r="C12" s="17"/>
      <c r="D12" s="12"/>
      <c r="E12" s="7"/>
      <c r="F12" s="7"/>
      <c r="G12" s="7"/>
      <c r="H12" s="7"/>
      <c r="I12" s="7"/>
      <c r="J12" s="7"/>
      <c r="K12" s="7"/>
      <c r="L12" s="7"/>
    </row>
    <row r="13" spans="1:12" ht="15">
      <c r="A13" s="7"/>
      <c r="B13" s="7"/>
      <c r="C13" s="17"/>
      <c r="D13" s="7"/>
      <c r="E13" s="7"/>
      <c r="F13" s="7"/>
      <c r="G13" s="7"/>
      <c r="H13" s="7"/>
      <c r="I13" s="7"/>
      <c r="J13" s="7"/>
      <c r="K13" s="7"/>
      <c r="L13" s="7"/>
    </row>
    <row r="14" spans="1:12" ht="15">
      <c r="A14" s="7"/>
      <c r="B14" s="7"/>
      <c r="C14" s="17"/>
      <c r="D14" s="12"/>
      <c r="E14" s="7"/>
      <c r="F14" s="7"/>
      <c r="G14" s="7"/>
      <c r="H14" s="7"/>
      <c r="I14" s="7"/>
      <c r="J14" s="7"/>
      <c r="K14" s="7"/>
      <c r="L14" s="7"/>
    </row>
    <row r="15" spans="1:12" ht="15">
      <c r="A15" s="7"/>
      <c r="B15" s="7"/>
      <c r="C15" s="17"/>
      <c r="D15" s="12"/>
      <c r="E15" s="7"/>
      <c r="F15" s="7"/>
      <c r="G15" s="7"/>
      <c r="H15" s="7"/>
      <c r="I15" s="7"/>
      <c r="J15" s="7"/>
      <c r="K15" s="7"/>
      <c r="L15" s="7"/>
    </row>
    <row r="16" spans="1:12" ht="15">
      <c r="A16" s="7"/>
      <c r="B16" s="7"/>
      <c r="C16" s="17"/>
      <c r="D16" s="12"/>
      <c r="E16" s="7"/>
      <c r="F16" s="7"/>
      <c r="G16" s="7"/>
      <c r="H16" s="7"/>
      <c r="I16" s="7"/>
      <c r="J16" s="7"/>
      <c r="K16" s="7"/>
      <c r="L16" s="7"/>
    </row>
    <row r="17" spans="1:12" ht="15">
      <c r="A17" s="7"/>
      <c r="B17" s="7"/>
      <c r="C17" s="17"/>
      <c r="D17" s="12"/>
      <c r="E17" s="7"/>
      <c r="F17" s="7"/>
      <c r="G17" s="7"/>
      <c r="H17" s="7"/>
      <c r="I17" s="7"/>
      <c r="J17" s="7"/>
      <c r="K17" s="7"/>
      <c r="L17" s="7"/>
    </row>
    <row r="18" spans="1:12" ht="15">
      <c r="A18" s="7"/>
      <c r="B18" s="7"/>
      <c r="C18" s="17"/>
      <c r="D18" s="12"/>
      <c r="E18" s="7"/>
      <c r="F18" s="7"/>
      <c r="G18" s="7"/>
      <c r="H18" s="7"/>
      <c r="I18" s="7"/>
      <c r="J18" s="7"/>
      <c r="K18" s="7"/>
      <c r="L18" s="7"/>
    </row>
    <row r="19" spans="1:12" ht="15">
      <c r="A19" s="7"/>
      <c r="B19" s="7"/>
      <c r="C19" s="17"/>
      <c r="D19" s="12"/>
      <c r="E19" s="7"/>
      <c r="F19" s="7"/>
      <c r="G19" s="7"/>
      <c r="H19" s="7"/>
      <c r="I19" s="7"/>
      <c r="J19" s="7"/>
      <c r="K19" s="7"/>
      <c r="L19" s="7"/>
    </row>
    <row r="20" spans="1:12" ht="15">
      <c r="A20" s="7"/>
      <c r="B20" s="7"/>
      <c r="C20" s="17"/>
      <c r="D20" s="12"/>
      <c r="E20" s="7"/>
      <c r="F20" s="7"/>
      <c r="G20" s="7"/>
      <c r="H20" s="7"/>
      <c r="I20" s="7"/>
      <c r="J20" s="7"/>
      <c r="K20" s="7"/>
      <c r="L20" s="7"/>
    </row>
    <row r="21" spans="1:12" ht="15">
      <c r="A21" s="7"/>
      <c r="B21" s="7"/>
      <c r="C21" s="17"/>
      <c r="D21" s="12"/>
      <c r="E21" s="7"/>
      <c r="F21" s="7"/>
      <c r="G21" s="7"/>
      <c r="H21" s="7"/>
      <c r="I21" s="7"/>
      <c r="J21" s="7"/>
      <c r="K21" s="7"/>
      <c r="L21" s="7"/>
    </row>
    <row r="22" spans="1:12" ht="15">
      <c r="A22" s="7"/>
      <c r="B22" s="7"/>
      <c r="C22" s="17"/>
      <c r="D22" s="12"/>
      <c r="E22" s="7"/>
      <c r="F22" s="7"/>
      <c r="G22" s="7"/>
      <c r="H22" s="7"/>
      <c r="I22" s="7"/>
      <c r="J22" s="7"/>
      <c r="K22" s="7"/>
      <c r="L22" s="7"/>
    </row>
    <row r="23" spans="1:12" ht="15">
      <c r="A23" s="7"/>
      <c r="B23" s="7"/>
      <c r="C23" s="17"/>
      <c r="D23" s="12"/>
      <c r="E23" s="7"/>
      <c r="F23" s="7"/>
      <c r="G23" s="7"/>
      <c r="H23" s="7"/>
      <c r="I23" s="7"/>
      <c r="J23" s="7"/>
      <c r="K23" s="7"/>
      <c r="L23" s="7"/>
    </row>
    <row r="24" spans="1:12" ht="15">
      <c r="A24" s="7"/>
      <c r="B24" s="7"/>
      <c r="C24" s="17"/>
      <c r="D24" s="12"/>
      <c r="E24" s="7"/>
      <c r="F24" s="7"/>
      <c r="G24" s="7"/>
      <c r="H24" s="7"/>
      <c r="I24" s="7"/>
      <c r="J24" s="7"/>
      <c r="K24" s="7"/>
      <c r="L24" s="7"/>
    </row>
    <row r="25" spans="1:12" ht="15">
      <c r="A25" s="7"/>
      <c r="B25" s="7"/>
      <c r="C25" s="17"/>
      <c r="D25" s="12"/>
      <c r="E25" s="7"/>
      <c r="F25" s="7"/>
      <c r="G25" s="7"/>
      <c r="H25" s="7"/>
      <c r="I25" s="7"/>
      <c r="J25" s="7"/>
      <c r="K25" s="7"/>
      <c r="L25" s="7"/>
    </row>
    <row r="26" spans="1:12" ht="15">
      <c r="A26" s="7"/>
      <c r="B26" s="7"/>
      <c r="C26" s="17"/>
      <c r="D26" s="12"/>
      <c r="E26" s="7"/>
      <c r="F26" s="7"/>
      <c r="G26" s="7"/>
      <c r="H26" s="7"/>
      <c r="I26" s="7"/>
      <c r="J26" s="7"/>
      <c r="K26" s="7"/>
      <c r="L26" s="7"/>
    </row>
    <row r="27" spans="1:12" ht="15">
      <c r="A27" s="7"/>
      <c r="B27" s="7"/>
      <c r="C27" s="17"/>
      <c r="D27" s="12"/>
      <c r="E27" s="7"/>
      <c r="F27" s="7"/>
      <c r="G27" s="7"/>
      <c r="H27" s="7"/>
      <c r="I27" s="7"/>
      <c r="J27" s="7"/>
      <c r="K27" s="7"/>
      <c r="L27" s="7"/>
    </row>
    <row r="28" spans="1:12" ht="15">
      <c r="A28" s="7"/>
      <c r="B28" s="7"/>
      <c r="C28" s="17"/>
      <c r="D28" s="12"/>
      <c r="E28" s="7"/>
      <c r="F28" s="7"/>
      <c r="G28" s="7"/>
      <c r="H28" s="7"/>
      <c r="I28" s="7"/>
      <c r="J28" s="7"/>
      <c r="K28" s="7"/>
      <c r="L28" s="7"/>
    </row>
    <row r="29" spans="1:12" ht="15">
      <c r="A29" s="7"/>
      <c r="B29" s="7"/>
      <c r="C29" s="17"/>
      <c r="D29" s="12"/>
      <c r="E29" s="7"/>
      <c r="F29" s="7"/>
      <c r="G29" s="7"/>
      <c r="H29" s="7"/>
      <c r="I29" s="7"/>
      <c r="J29" s="7"/>
      <c r="K29" s="7"/>
      <c r="L29" s="7"/>
    </row>
    <row r="30" spans="1:12" ht="15">
      <c r="A30" s="7"/>
      <c r="B30" s="7"/>
      <c r="C30" s="17"/>
      <c r="D30" s="12"/>
      <c r="E30" s="7"/>
      <c r="F30" s="7"/>
      <c r="G30" s="7"/>
      <c r="H30" s="7"/>
      <c r="I30" s="7"/>
      <c r="J30" s="7"/>
      <c r="K30" s="7"/>
      <c r="L30" s="7"/>
    </row>
    <row r="31" spans="1:12" ht="15">
      <c r="A31" s="7"/>
      <c r="B31" s="7"/>
      <c r="C31" s="17"/>
      <c r="D31" s="12"/>
      <c r="E31" s="7"/>
      <c r="F31" s="7"/>
      <c r="G31" s="7"/>
      <c r="H31" s="7"/>
      <c r="I31" s="7"/>
      <c r="J31" s="7"/>
      <c r="K31" s="7"/>
      <c r="L31" s="7"/>
    </row>
    <row r="32" spans="1:12" ht="15">
      <c r="A32" s="7"/>
      <c r="B32" s="7"/>
      <c r="C32" s="17"/>
      <c r="D32" s="12"/>
      <c r="E32" s="7"/>
      <c r="F32" s="7"/>
      <c r="G32" s="7"/>
      <c r="H32" s="7"/>
      <c r="I32" s="7"/>
      <c r="J32" s="7"/>
      <c r="K32" s="7"/>
      <c r="L32" s="7"/>
    </row>
    <row r="33" spans="1:12" ht="15">
      <c r="A33" s="7"/>
      <c r="B33" s="7"/>
      <c r="C33" s="17"/>
      <c r="D33" s="12"/>
      <c r="E33" s="7"/>
      <c r="F33" s="7"/>
      <c r="G33" s="7"/>
      <c r="H33" s="7"/>
      <c r="I33" s="7"/>
      <c r="J33" s="7"/>
      <c r="K33" s="7"/>
      <c r="L33" s="7"/>
    </row>
    <row r="34" spans="1:12" ht="15">
      <c r="A34" s="7"/>
      <c r="B34" s="7"/>
      <c r="C34" s="17"/>
      <c r="D34" s="12"/>
      <c r="E34" s="7"/>
      <c r="F34" s="7"/>
      <c r="G34" s="7"/>
      <c r="H34" s="7"/>
      <c r="I34" s="7"/>
      <c r="J34" s="7"/>
      <c r="K34" s="7"/>
      <c r="L34" s="7"/>
    </row>
    <row r="35" spans="1:12" ht="15">
      <c r="A35" s="7"/>
      <c r="B35" s="7"/>
      <c r="C35" s="17"/>
      <c r="D35" s="12"/>
      <c r="E35" s="7"/>
      <c r="F35" s="7"/>
      <c r="G35" s="7"/>
      <c r="H35" s="7"/>
      <c r="I35" s="7"/>
      <c r="J35" s="7"/>
      <c r="K35" s="7"/>
      <c r="L35" s="7"/>
    </row>
    <row r="36" spans="1:12" ht="15">
      <c r="A36" s="7"/>
      <c r="B36" s="7"/>
      <c r="C36" s="17"/>
      <c r="D36" s="12"/>
      <c r="E36" s="7"/>
      <c r="F36" s="7"/>
      <c r="G36" s="7"/>
      <c r="H36" s="7"/>
      <c r="I36" s="7"/>
      <c r="J36" s="7"/>
      <c r="K36" s="7"/>
      <c r="L36" s="7"/>
    </row>
    <row r="37" spans="1:12" ht="15">
      <c r="A37" s="7"/>
      <c r="B37" s="7"/>
      <c r="C37" s="17"/>
      <c r="D37" s="12"/>
      <c r="E37" s="7"/>
      <c r="F37" s="7"/>
      <c r="G37" s="7"/>
      <c r="H37" s="7"/>
      <c r="I37" s="7"/>
      <c r="J37" s="7"/>
      <c r="K37" s="7"/>
      <c r="L37" s="7"/>
    </row>
    <row r="38" spans="1:12" ht="15">
      <c r="A38" s="7"/>
      <c r="B38" s="7"/>
      <c r="C38" s="17"/>
      <c r="D38" s="12"/>
      <c r="E38" s="7"/>
      <c r="F38" s="7"/>
      <c r="G38" s="7"/>
      <c r="H38" s="7"/>
      <c r="I38" s="7"/>
      <c r="J38" s="7"/>
      <c r="K38" s="7"/>
      <c r="L38" s="7"/>
    </row>
    <row r="39" spans="1:12" ht="15">
      <c r="A39" s="7"/>
      <c r="B39" s="7"/>
      <c r="C39" s="17"/>
      <c r="D39" s="12"/>
      <c r="E39" s="7"/>
      <c r="F39" s="7"/>
      <c r="G39" s="7"/>
      <c r="H39" s="7"/>
      <c r="I39" s="7"/>
      <c r="J39" s="7"/>
      <c r="K39" s="7"/>
      <c r="L39" s="7"/>
    </row>
    <row r="40" spans="1:12" ht="15">
      <c r="A40" s="7"/>
      <c r="B40" s="7"/>
      <c r="C40" s="17"/>
      <c r="D40" s="12"/>
      <c r="E40" s="7"/>
      <c r="F40" s="7"/>
      <c r="G40" s="7"/>
      <c r="H40" s="7"/>
      <c r="I40" s="7"/>
      <c r="J40" s="7"/>
      <c r="K40" s="7"/>
      <c r="L40" s="7"/>
    </row>
    <row r="41" ht="15">
      <c r="C41" s="80"/>
    </row>
    <row r="42" ht="15">
      <c r="C42" s="80"/>
    </row>
    <row r="43" ht="15">
      <c r="C43" s="80"/>
    </row>
    <row r="44" ht="15">
      <c r="C44" s="80"/>
    </row>
    <row r="45" ht="15">
      <c r="C45" s="80"/>
    </row>
    <row r="46" ht="15">
      <c r="C46" s="80"/>
    </row>
    <row r="47" ht="15">
      <c r="C47" s="80"/>
    </row>
    <row r="48" ht="15">
      <c r="C48" s="80"/>
    </row>
    <row r="49" ht="15">
      <c r="C49" s="80"/>
    </row>
    <row r="50" ht="15">
      <c r="C50" s="80"/>
    </row>
    <row r="51" ht="15">
      <c r="C51" s="80"/>
    </row>
    <row r="52" ht="15">
      <c r="C52" s="80"/>
    </row>
    <row r="53" ht="15">
      <c r="C53" s="80"/>
    </row>
    <row r="54" ht="15">
      <c r="C54" s="80"/>
    </row>
    <row r="55" ht="15">
      <c r="C55" s="80"/>
    </row>
    <row r="56" ht="15">
      <c r="C56" s="80"/>
    </row>
    <row r="57" ht="15">
      <c r="C57" s="80"/>
    </row>
    <row r="58" ht="15">
      <c r="C58" s="80"/>
    </row>
    <row r="59" ht="15">
      <c r="C59" s="80"/>
    </row>
    <row r="60" ht="15">
      <c r="C60" s="80"/>
    </row>
  </sheetData>
  <sheetProtection/>
  <mergeCells count="1">
    <mergeCell ref="A1:C1"/>
  </mergeCells>
  <printOptions/>
  <pageMargins left="0.5" right="0.5" top="0.5" bottom="0.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Kalli</dc:creator>
  <cp:keywords/>
  <dc:description/>
  <cp:lastModifiedBy>Karl-Heinz Wallon</cp:lastModifiedBy>
  <cp:lastPrinted>2007-06-23T20:46:54Z</cp:lastPrinted>
  <dcterms:created xsi:type="dcterms:W3CDTF">2007-06-21T15:20:21Z</dcterms:created>
  <dcterms:modified xsi:type="dcterms:W3CDTF">2007-08-22T09:03:14Z</dcterms:modified>
  <cp:category/>
  <cp:version/>
  <cp:contentType/>
  <cp:contentStatus/>
  <cp:revision>4</cp:revision>
</cp:coreProperties>
</file>